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Elections (D)\"/>
    </mc:Choice>
  </mc:AlternateContent>
  <bookViews>
    <workbookView xWindow="0" yWindow="0" windowWidth="28800" windowHeight="11835"/>
  </bookViews>
  <sheets>
    <sheet name="2019" sheetId="4" r:id="rId1"/>
    <sheet name="2018" sheetId="3" r:id="rId2"/>
    <sheet name="2017" sheetId="2" r:id="rId3"/>
    <sheet name="2016" sheetId="1" r:id="rId4"/>
  </sheets>
  <definedNames>
    <definedName name="_xlnm.Print_Area" localSheetId="3">'2016'!$A$1:$I$95</definedName>
    <definedName name="_xlnm.Print_Area" localSheetId="2">'2017'!$A$1:$J$74</definedName>
    <definedName name="_xlnm.Print_Area" localSheetId="0">'2019'!$A$1:$K$116</definedName>
  </definedNames>
  <calcPr calcId="162913"/>
</workbook>
</file>

<file path=xl/calcChain.xml><?xml version="1.0" encoding="utf-8"?>
<calcChain xmlns="http://schemas.openxmlformats.org/spreadsheetml/2006/main">
  <c r="L108" i="4" l="1"/>
  <c r="L101" i="4"/>
  <c r="L88" i="4"/>
  <c r="L75" i="4"/>
  <c r="L66" i="4"/>
  <c r="L59" i="4"/>
  <c r="L54" i="4" l="1"/>
  <c r="L47" i="4"/>
  <c r="L40" i="4"/>
  <c r="L31" i="4"/>
  <c r="L24" i="4"/>
  <c r="L13" i="4"/>
  <c r="L6" i="4"/>
  <c r="I113" i="3" l="1"/>
  <c r="K112" i="3"/>
  <c r="I96" i="3"/>
  <c r="K96" i="3" s="1"/>
  <c r="I85" i="3"/>
  <c r="K85" i="3" s="1"/>
  <c r="K70" i="3"/>
  <c r="I70" i="3"/>
  <c r="I55" i="3"/>
  <c r="K55" i="3" s="1"/>
  <c r="I50" i="3"/>
  <c r="K50" i="3" s="1"/>
  <c r="I45" i="3"/>
  <c r="K45" i="3" s="1"/>
  <c r="K42" i="3"/>
  <c r="I42" i="3"/>
  <c r="K33" i="3"/>
  <c r="I28" i="3"/>
  <c r="K28" i="3" s="1"/>
  <c r="I13" i="3"/>
  <c r="K13" i="3" s="1"/>
  <c r="K6" i="3"/>
  <c r="I6" i="3"/>
  <c r="I63" i="2" l="1"/>
  <c r="K63" i="2" s="1"/>
  <c r="I50" i="2"/>
  <c r="K50" i="2" s="1"/>
  <c r="I41" i="2"/>
  <c r="K41" i="2" s="1"/>
  <c r="I38" i="2"/>
  <c r="K38" i="2" s="1"/>
  <c r="I33" i="2"/>
  <c r="K33" i="2" s="1"/>
  <c r="I30" i="2"/>
  <c r="K30" i="2" s="1"/>
  <c r="I27" i="2"/>
  <c r="K27" i="2" s="1"/>
  <c r="I24" i="2"/>
  <c r="K24" i="2" s="1"/>
  <c r="I19" i="2"/>
  <c r="K19" i="2" s="1"/>
  <c r="I6" i="2"/>
  <c r="K6" i="2" s="1"/>
  <c r="H86" i="1"/>
  <c r="J86" i="1" s="1"/>
  <c r="H43" i="1"/>
  <c r="J43" i="1" s="1"/>
  <c r="H66" i="1"/>
  <c r="J66" i="1" s="1"/>
  <c r="H38" i="1"/>
  <c r="J38" i="1" s="1"/>
  <c r="H6" i="1"/>
  <c r="J6" i="1" s="1"/>
  <c r="H71" i="1"/>
  <c r="J71" i="1" s="1"/>
  <c r="H59" i="1"/>
  <c r="J59" i="1" s="1"/>
  <c r="H54" i="1"/>
  <c r="J54" i="1" s="1"/>
  <c r="H51" i="1"/>
  <c r="J51" i="1" s="1"/>
  <c r="H46" i="1"/>
  <c r="J46" i="1" s="1"/>
  <c r="H25" i="1"/>
  <c r="J25" i="1" s="1"/>
</calcChain>
</file>

<file path=xl/sharedStrings.xml><?xml version="1.0" encoding="utf-8"?>
<sst xmlns="http://schemas.openxmlformats.org/spreadsheetml/2006/main" count="671" uniqueCount="332">
  <si>
    <t>Vote Cast for All Candidates for the Office of Justice of the Supreme Court</t>
  </si>
  <si>
    <t>Judicial District</t>
  </si>
  <si>
    <t xml:space="preserve">                  Democratic</t>
  </si>
  <si>
    <t xml:space="preserve">                Republican</t>
  </si>
  <si>
    <t xml:space="preserve">            Conservative</t>
  </si>
  <si>
    <t>Independence</t>
  </si>
  <si>
    <t>Winners</t>
  </si>
  <si>
    <t>First</t>
  </si>
  <si>
    <t xml:space="preserve">Second </t>
  </si>
  <si>
    <t>Tenth</t>
  </si>
  <si>
    <t>Twelfth</t>
  </si>
  <si>
    <t>Ninth</t>
  </si>
  <si>
    <t>Third</t>
  </si>
  <si>
    <t>Eleventh</t>
  </si>
  <si>
    <t>Other</t>
  </si>
  <si>
    <t>Fifth</t>
  </si>
  <si>
    <t>Eighth</t>
  </si>
  <si>
    <t>Smallman</t>
  </si>
  <si>
    <t>Schaeffer</t>
  </si>
  <si>
    <t>Furlong</t>
  </si>
  <si>
    <t>Slisz</t>
  </si>
  <si>
    <t>Morris</t>
  </si>
  <si>
    <t>Acosta</t>
  </si>
  <si>
    <t>Richter</t>
  </si>
  <si>
    <t>Webber</t>
  </si>
  <si>
    <t>Ling-Cohan</t>
  </si>
  <si>
    <t>Reed</t>
  </si>
  <si>
    <t>O'Neill Levy</t>
  </si>
  <si>
    <t>Edwards</t>
  </si>
  <si>
    <t>d'Auguste</t>
  </si>
  <si>
    <t>Masley</t>
  </si>
  <si>
    <t>Rolando T. Acosta</t>
  </si>
  <si>
    <t>Rosalyn Richter</t>
  </si>
  <si>
    <t>Troy K. Webber</t>
  </si>
  <si>
    <t>Doris Ling-Cohan</t>
  </si>
  <si>
    <t>Robert R. Reed</t>
  </si>
  <si>
    <t>Kelly O'Neill Levy</t>
  </si>
  <si>
    <t>Erika M. Edwards</t>
  </si>
  <si>
    <t>James d'Auguste</t>
  </si>
  <si>
    <t>Andrea Masley</t>
  </si>
  <si>
    <t>Partnow</t>
  </si>
  <si>
    <t>Ruchelsman</t>
  </si>
  <si>
    <t>Levine</t>
  </si>
  <si>
    <t>Boddie</t>
  </si>
  <si>
    <t>Sweeney</t>
  </si>
  <si>
    <t>Simpson</t>
  </si>
  <si>
    <t>Mark I. Partnow</t>
  </si>
  <si>
    <t>Leon Ruchelsman</t>
  </si>
  <si>
    <t>Katherine A. Levine</t>
  </si>
  <si>
    <t>Peter P. Sweeney</t>
  </si>
  <si>
    <t>Shawndya L. Simpson</t>
  </si>
  <si>
    <t>Ceresia</t>
  </si>
  <si>
    <t>Mackey</t>
  </si>
  <si>
    <t>Andrew G. Ceresia</t>
  </si>
  <si>
    <t>Michael Mackey</t>
  </si>
  <si>
    <t>Fourth</t>
  </si>
  <si>
    <t>Powers</t>
  </si>
  <si>
    <t>Lawliss</t>
  </si>
  <si>
    <t>Mark L. Powers</t>
  </si>
  <si>
    <t>Timothy J. Lawliss</t>
  </si>
  <si>
    <t>Limpert</t>
  </si>
  <si>
    <t>DelConte</t>
  </si>
  <si>
    <t>Karalunas</t>
  </si>
  <si>
    <t>Gilbert</t>
  </si>
  <si>
    <t>Falk</t>
  </si>
  <si>
    <t>Deborah Karalunas</t>
  </si>
  <si>
    <t>Gregory R. Gilbert</t>
  </si>
  <si>
    <t>Seventh</t>
  </si>
  <si>
    <t>Ettinger</t>
  </si>
  <si>
    <t>Schiano, Jr.</t>
  </si>
  <si>
    <t>Satter</t>
  </si>
  <si>
    <t>Charles A. Schiano, Jr.</t>
  </si>
  <si>
    <t>Wessel Keane</t>
  </si>
  <si>
    <t>Hanlon</t>
  </si>
  <si>
    <t>Mary L. Slisz</t>
  </si>
  <si>
    <t>Daniel J. Furlong</t>
  </si>
  <si>
    <t>Jamieson</t>
  </si>
  <si>
    <t>Malone</t>
  </si>
  <si>
    <t>Walsh, II</t>
  </si>
  <si>
    <t>Linda S. Jamieson</t>
  </si>
  <si>
    <t>Janet C. Malone</t>
  </si>
  <si>
    <t>Thomas E. Walsh, II</t>
  </si>
  <si>
    <t>Lorintz</t>
  </si>
  <si>
    <t>Dane</t>
  </si>
  <si>
    <t>Poulos</t>
  </si>
  <si>
    <t>Barbera-Dalli</t>
  </si>
  <si>
    <t>Calone</t>
  </si>
  <si>
    <t>Joseph H. Lorintz</t>
  </si>
  <si>
    <t>Edmund M. Dane</t>
  </si>
  <si>
    <t>Grays</t>
  </si>
  <si>
    <t>Esposito</t>
  </si>
  <si>
    <t>Buggs</t>
  </si>
  <si>
    <t>Viscovich</t>
  </si>
  <si>
    <t>McGowan</t>
  </si>
  <si>
    <t>Zayas</t>
  </si>
  <si>
    <t>Hart</t>
  </si>
  <si>
    <t>Kasper</t>
  </si>
  <si>
    <t>Marguerite A. Grays</t>
  </si>
  <si>
    <t>Joseph Esposito</t>
  </si>
  <si>
    <t>Cheree A. Buggs</t>
  </si>
  <si>
    <t>William A. Viscovich</t>
  </si>
  <si>
    <t>Margaret A. McGowan</t>
  </si>
  <si>
    <t>Joseph A. Zayas</t>
  </si>
  <si>
    <t>Martin</t>
  </si>
  <si>
    <t>Gonzalez</t>
  </si>
  <si>
    <t>Miles</t>
  </si>
  <si>
    <t>La Tia Martin</t>
  </si>
  <si>
    <t>Doris M. Gonzalez</t>
  </si>
  <si>
    <t>Donald Miles</t>
  </si>
  <si>
    <t>Ernest F. Hart</t>
  </si>
  <si>
    <t>Working
Families</t>
  </si>
  <si>
    <t>Blank, Void, 
and Scattering</t>
  </si>
  <si>
    <t>SOURCE:  New York State Board of Elections; www.elections.ny.gov (last viewed May 15, 2019).</t>
  </si>
  <si>
    <t>McKeon</t>
  </si>
  <si>
    <t>Capella</t>
  </si>
  <si>
    <t>Tuitt</t>
  </si>
  <si>
    <t>Montano</t>
  </si>
  <si>
    <t>Sixth</t>
  </si>
  <si>
    <t>New York State by Judicial District — November 7, 2017</t>
  </si>
  <si>
    <t>Reform</t>
  </si>
  <si>
    <t>Sattler</t>
  </si>
  <si>
    <t>Lori Sattler</t>
  </si>
  <si>
    <t>William Franc Perry, III</t>
  </si>
  <si>
    <t>Perry, III</t>
  </si>
  <si>
    <t>Nancy M. Bannon</t>
  </si>
  <si>
    <t>Anthony Cannataro</t>
  </si>
  <si>
    <t>Bannon</t>
  </si>
  <si>
    <t>Adam Silvera</t>
  </si>
  <si>
    <t>Verna L. Saunders</t>
  </si>
  <si>
    <t>Cannataro</t>
  </si>
  <si>
    <t>Silvera</t>
  </si>
  <si>
    <t>Saunders</t>
  </si>
  <si>
    <t>Balter</t>
  </si>
  <si>
    <t>Bruce M. Balter</t>
  </si>
  <si>
    <t>Andrew S. Borrok</t>
  </si>
  <si>
    <t>Borrok</t>
  </si>
  <si>
    <t>Bruno</t>
  </si>
  <si>
    <t>Schreibman</t>
  </si>
  <si>
    <t>Crummey</t>
  </si>
  <si>
    <t>Julian D. Schreibman</t>
  </si>
  <si>
    <t>Tait</t>
  </si>
  <si>
    <t>Jeffrey A. Tait</t>
  </si>
  <si>
    <t>Gallagher</t>
  </si>
  <si>
    <t>John Gallagher</t>
  </si>
  <si>
    <t>Lynn Wessel Keane</t>
  </si>
  <si>
    <t>Eric M. Peradotto</t>
  </si>
  <si>
    <t>Peradotto</t>
  </si>
  <si>
    <t>Acker</t>
  </si>
  <si>
    <t>Murray</t>
  </si>
  <si>
    <t>Christi J. Acker</t>
  </si>
  <si>
    <t>Kevins</t>
  </si>
  <si>
    <t>Hoffman</t>
  </si>
  <si>
    <t>Rebolini</t>
  </si>
  <si>
    <t>Linda Kevins</t>
  </si>
  <si>
    <t>William B. Rebolini</t>
  </si>
  <si>
    <t>Lifson</t>
  </si>
  <si>
    <t>Arthur M. Diamond</t>
  </si>
  <si>
    <t>Thomas Feinman</t>
  </si>
  <si>
    <t>Diamond</t>
  </si>
  <si>
    <t>Rademaker</t>
  </si>
  <si>
    <t>Boyle</t>
  </si>
  <si>
    <t>Feinman</t>
  </si>
  <si>
    <t>McLane</t>
  </si>
  <si>
    <t>Besen</t>
  </si>
  <si>
    <t>Latin</t>
  </si>
  <si>
    <t>Richard G. Latin</t>
  </si>
  <si>
    <t>Jodi Orlow-Mackoff</t>
  </si>
  <si>
    <t>Orlow-Mackoff</t>
  </si>
  <si>
    <t>Kevins, Jr.</t>
  </si>
  <si>
    <t>Ulysses B. Leverett</t>
  </si>
  <si>
    <t>David Elliot</t>
  </si>
  <si>
    <t>Leverett</t>
  </si>
  <si>
    <t>Carroll</t>
  </si>
  <si>
    <t>Elliot</t>
  </si>
  <si>
    <t>Gregory L. Lasak</t>
  </si>
  <si>
    <t>Michael B. Aloise</t>
  </si>
  <si>
    <t>Lasak</t>
  </si>
  <si>
    <t>Aloise</t>
  </si>
  <si>
    <t>Douglas Edwin McKeon</t>
  </si>
  <si>
    <t>Joseph E. Capella</t>
  </si>
  <si>
    <t>Alison Y. Tuitt</t>
  </si>
  <si>
    <t>Armondo Montano</t>
  </si>
  <si>
    <t>NOTE: There were no elections held in the Fourth, Fifth, and Thirteenth Judicial District.</t>
  </si>
  <si>
    <t>NOTE: There were no elections held in the Sixth and Thirteenth Judicial District.</t>
  </si>
  <si>
    <t>Reginald A. Boddie</t>
  </si>
  <si>
    <t>New York State by Judicial District — November 6, 2018</t>
  </si>
  <si>
    <t>Tisch</t>
  </si>
  <si>
    <t>Kotler</t>
  </si>
  <si>
    <t>Rosado</t>
  </si>
  <si>
    <t>Hinds-Radix</t>
  </si>
  <si>
    <t>Seidman</t>
  </si>
  <si>
    <t>Weston</t>
  </si>
  <si>
    <t>Vaughan</t>
  </si>
  <si>
    <t>Prus</t>
  </si>
  <si>
    <t>Brown</t>
  </si>
  <si>
    <t>Saitta</t>
  </si>
  <si>
    <t>Caccamo</t>
  </si>
  <si>
    <t>Joseph</t>
  </si>
  <si>
    <t>Ottley</t>
  </si>
  <si>
    <t>Cohen</t>
  </si>
  <si>
    <t>Walsh</t>
  </si>
  <si>
    <t>McCarthy</t>
  </si>
  <si>
    <t>Lynch</t>
  </si>
  <si>
    <t>Brandt</t>
  </si>
  <si>
    <t>Neri</t>
  </si>
  <si>
    <t>Cagnina</t>
  </si>
  <si>
    <t>Murphy</t>
  </si>
  <si>
    <t>Cote</t>
  </si>
  <si>
    <t>Greenwood</t>
  </si>
  <si>
    <t>Burns</t>
  </si>
  <si>
    <t>McBride</t>
  </si>
  <si>
    <t>Ciaccio</t>
  </si>
  <si>
    <t>Taddeo</t>
  </si>
  <si>
    <t>Argento</t>
  </si>
  <si>
    <t>Feroleto</t>
  </si>
  <si>
    <t>Curran</t>
  </si>
  <si>
    <t>Greenwald</t>
  </si>
  <si>
    <t>Reitz</t>
  </si>
  <si>
    <t>Davidson</t>
  </si>
  <si>
    <t>Freehill</t>
  </si>
  <si>
    <t>Giacomo</t>
  </si>
  <si>
    <t>Grimaldi, Jr.</t>
  </si>
  <si>
    <t>Everett</t>
  </si>
  <si>
    <t>Lefkowitz</t>
  </si>
  <si>
    <t>Warhit</t>
  </si>
  <si>
    <t>Zugibe</t>
  </si>
  <si>
    <t>Nolan</t>
  </si>
  <si>
    <t>Kelly</t>
  </si>
  <si>
    <t>Tinari</t>
  </si>
  <si>
    <t>Kiely</t>
  </si>
  <si>
    <t>Driscoll</t>
  </si>
  <si>
    <t>Gajdos, Jr.</t>
  </si>
  <si>
    <t>Zollo</t>
  </si>
  <si>
    <t>St. George</t>
  </si>
  <si>
    <t>Messina, Jr.</t>
  </si>
  <si>
    <t>Voutsinas</t>
  </si>
  <si>
    <t>Grayson</t>
  </si>
  <si>
    <t>Balkin</t>
  </si>
  <si>
    <t>Nigro</t>
  </si>
  <si>
    <t>Love</t>
  </si>
  <si>
    <t>Bellon</t>
  </si>
  <si>
    <t>Pandit-Durant</t>
  </si>
  <si>
    <t>Brathwaite Nelson</t>
  </si>
  <si>
    <t>Caloras</t>
  </si>
  <si>
    <t>Healy</t>
  </si>
  <si>
    <t>Torres</t>
  </si>
  <si>
    <t>Marmorato</t>
  </si>
  <si>
    <t>Latzman</t>
  </si>
  <si>
    <t>Brigantti</t>
  </si>
  <si>
    <t>DeFunis</t>
  </si>
  <si>
    <t>Taylor</t>
  </si>
  <si>
    <t>Gisondi</t>
  </si>
  <si>
    <t>Kim</t>
  </si>
  <si>
    <t>Schneider</t>
  </si>
  <si>
    <t>Rodriguez</t>
  </si>
  <si>
    <t>Barbato</t>
  </si>
  <si>
    <t>Lausell</t>
  </si>
  <si>
    <t>McShan</t>
  </si>
  <si>
    <t>Michael</t>
  </si>
  <si>
    <t>Thirteenth</t>
  </si>
  <si>
    <t>Mundy</t>
  </si>
  <si>
    <t>Porzio</t>
  </si>
  <si>
    <t>Marrazzo, Jr.</t>
  </si>
  <si>
    <t>NOTE: There were no elections held in the Fourth Judicial District.</t>
  </si>
  <si>
    <t>SOURCE:  New York State Board of Elections; www.elections.ny.gov (last viewed June 13, 2019).</t>
  </si>
  <si>
    <t>Shulman</t>
  </si>
  <si>
    <t>Schecter</t>
  </si>
  <si>
    <t>Second</t>
  </si>
  <si>
    <t>Rivera</t>
  </si>
  <si>
    <t>Morgenstern</t>
  </si>
  <si>
    <t>Kurtz</t>
  </si>
  <si>
    <t>Montalbano</t>
  </si>
  <si>
    <t>Mostofsky</t>
  </si>
  <si>
    <t>Egan, Jr.</t>
  </si>
  <si>
    <t>Corcoran</t>
  </si>
  <si>
    <t>Blom Johnson</t>
  </si>
  <si>
    <t>Garcia</t>
  </si>
  <si>
    <t>Violando</t>
  </si>
  <si>
    <t>Slezak</t>
  </si>
  <si>
    <t>Freestone</t>
  </si>
  <si>
    <t>Cuevas</t>
  </si>
  <si>
    <t>Romano Clark</t>
  </si>
  <si>
    <t>McMahon</t>
  </si>
  <si>
    <t>Cerio</t>
  </si>
  <si>
    <t>Lamendola</t>
  </si>
  <si>
    <t>Antonacci, II</t>
  </si>
  <si>
    <t>Charnetsky</t>
  </si>
  <si>
    <t>Newman</t>
  </si>
  <si>
    <t>Baker</t>
  </si>
  <si>
    <t>Blaise, III</t>
  </si>
  <si>
    <t>Masler</t>
  </si>
  <si>
    <t>New York State by Judicial District—November 5, 2019</t>
  </si>
  <si>
    <t>Vacca</t>
  </si>
  <si>
    <t>Nasca</t>
  </si>
  <si>
    <t>Rosenbaum</t>
  </si>
  <si>
    <t>Libertarian</t>
  </si>
  <si>
    <t>Rosenbaum (SAM)</t>
  </si>
  <si>
    <t>Devlin</t>
  </si>
  <si>
    <t>Whalen</t>
  </si>
  <si>
    <t>Haendiges</t>
  </si>
  <si>
    <t>Greenan, III</t>
  </si>
  <si>
    <t>Greenan, III (SAM)</t>
  </si>
  <si>
    <t>Quinn Koba</t>
  </si>
  <si>
    <t>Milligram</t>
  </si>
  <si>
    <t>Lubell</t>
  </si>
  <si>
    <t>Capone</t>
  </si>
  <si>
    <t>Lubell (SAM)</t>
  </si>
  <si>
    <t>Quinn Koba (SAM)</t>
  </si>
  <si>
    <t>Iannacci</t>
  </si>
  <si>
    <t>Gugerty</t>
  </si>
  <si>
    <t>Quinn</t>
  </si>
  <si>
    <t>Sullivan</t>
  </si>
  <si>
    <t>Garvey</t>
  </si>
  <si>
    <t>Totten</t>
  </si>
  <si>
    <t>Golia</t>
  </si>
  <si>
    <t>Muir</t>
  </si>
  <si>
    <t>Hom</t>
  </si>
  <si>
    <t>Knopf</t>
  </si>
  <si>
    <t>Gibbons</t>
  </si>
  <si>
    <t>Ventura</t>
  </si>
  <si>
    <t>Kogan</t>
  </si>
  <si>
    <t>Spataro</t>
  </si>
  <si>
    <t>Guzman</t>
  </si>
  <si>
    <t>Pitt</t>
  </si>
  <si>
    <t>Higgitt</t>
  </si>
  <si>
    <t>Orlando Marrazzo, Jr.</t>
  </si>
  <si>
    <t>1  Political party abbreviations:</t>
  </si>
  <si>
    <t xml:space="preserve">    SAM — Save America Movement</t>
  </si>
  <si>
    <t>SOURCE: New York State Board of Elections; www.elections.ny.gov (last viewed November 30, 2020).</t>
  </si>
  <si>
    <t>NA</t>
  </si>
  <si>
    <t>NA Not available.</t>
  </si>
  <si>
    <t>New York State by Judicial District — November 8,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</si>
</sst>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9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  <font>
      <i/>
      <sz val="11"/>
      <color indexed="8"/>
      <name val="Arial"/>
      <family val="2"/>
    </font>
    <font>
      <b/>
      <sz val="16"/>
      <color indexed="8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right"/>
    </xf>
    <xf numFmtId="37" fontId="2" fillId="0" borderId="0" xfId="0" applyNumberFormat="1" applyFont="1"/>
    <xf numFmtId="37" fontId="3" fillId="0" borderId="0" xfId="0" applyNumberFormat="1" applyFont="1"/>
    <xf numFmtId="37" fontId="4" fillId="0" borderId="0" xfId="0" applyNumberFormat="1" applyFont="1"/>
    <xf numFmtId="0" fontId="2" fillId="0" borderId="0" xfId="0" applyFont="1"/>
    <xf numFmtId="5" fontId="2" fillId="0" borderId="0" xfId="0" applyNumberFormat="1" applyFont="1"/>
    <xf numFmtId="37" fontId="2" fillId="0" borderId="0" xfId="0" applyNumberFormat="1" applyFont="1" applyAlignment="1">
      <alignment horizontal="right"/>
    </xf>
    <xf numFmtId="37" fontId="2" fillId="0" borderId="0" xfId="0" applyNumberFormat="1" applyFont="1" applyFill="1"/>
    <xf numFmtId="0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Fill="1"/>
    <xf numFmtId="0" fontId="2" fillId="0" borderId="0" xfId="0" applyFont="1" applyFill="1" applyAlignment="1">
      <alignment horizontal="right"/>
    </xf>
    <xf numFmtId="37" fontId="2" fillId="0" borderId="1" xfId="0" applyNumberFormat="1" applyFont="1" applyBorder="1"/>
    <xf numFmtId="3" fontId="2" fillId="0" borderId="1" xfId="0" applyNumberFormat="1" applyFont="1" applyBorder="1"/>
    <xf numFmtId="3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Border="1"/>
    <xf numFmtId="3" fontId="2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5" fontId="6" fillId="0" borderId="0" xfId="0" applyNumberFormat="1" applyFont="1"/>
    <xf numFmtId="5" fontId="6" fillId="0" borderId="0" xfId="0" quotePrefix="1" applyNumberFormat="1" applyFont="1"/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right" wrapText="1"/>
    </xf>
    <xf numFmtId="37" fontId="2" fillId="0" borderId="2" xfId="0" applyNumberFormat="1" applyFont="1" applyBorder="1" applyAlignment="1">
      <alignment horizontal="right" wrapText="1"/>
    </xf>
    <xf numFmtId="0" fontId="2" fillId="0" borderId="2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37" fontId="2" fillId="0" borderId="3" xfId="0" applyNumberFormat="1" applyFont="1" applyBorder="1"/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3" xfId="0" applyFont="1" applyBorder="1"/>
    <xf numFmtId="37" fontId="2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/>
    <xf numFmtId="3" fontId="2" fillId="2" borderId="3" xfId="0" applyNumberFormat="1" applyFont="1" applyFill="1" applyBorder="1"/>
    <xf numFmtId="3" fontId="2" fillId="2" borderId="4" xfId="0" applyNumberFormat="1" applyFont="1" applyFill="1" applyBorder="1"/>
    <xf numFmtId="3" fontId="2" fillId="2" borderId="4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0" xfId="0" applyNumberFormat="1" applyFont="1" applyFill="1" applyBorder="1"/>
    <xf numFmtId="37" fontId="2" fillId="0" borderId="0" xfId="0" applyNumberFormat="1" applyFont="1" applyFill="1" applyBorder="1"/>
    <xf numFmtId="3" fontId="2" fillId="0" borderId="0" xfId="0" applyNumberFormat="1" applyFont="1" applyFill="1" applyBorder="1"/>
    <xf numFmtId="37" fontId="2" fillId="0" borderId="3" xfId="0" applyNumberFormat="1" applyFont="1" applyFill="1" applyBorder="1"/>
    <xf numFmtId="3" fontId="2" fillId="0" borderId="3" xfId="0" applyNumberFormat="1" applyFont="1" applyFill="1" applyBorder="1"/>
    <xf numFmtId="3" fontId="2" fillId="3" borderId="0" xfId="0" applyNumberFormat="1" applyFont="1" applyFill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3" fontId="7" fillId="2" borderId="0" xfId="0" applyNumberFormat="1" applyFont="1" applyFill="1" applyBorder="1"/>
    <xf numFmtId="3" fontId="7" fillId="0" borderId="0" xfId="0" applyNumberFormat="1" applyFont="1" applyBorder="1"/>
    <xf numFmtId="3" fontId="7" fillId="5" borderId="0" xfId="0" applyNumberFormat="1" applyFont="1" applyFill="1" applyBorder="1"/>
    <xf numFmtId="3" fontId="7" fillId="0" borderId="0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3" fontId="2" fillId="0" borderId="0" xfId="0" applyNumberFormat="1" applyFont="1" applyProtection="1">
      <protection locked="0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3" fontId="7" fillId="4" borderId="0" xfId="0" applyNumberFormat="1" applyFont="1" applyFill="1" applyBorder="1"/>
    <xf numFmtId="0" fontId="2" fillId="0" borderId="1" xfId="0" applyFont="1" applyFill="1" applyBorder="1" applyAlignment="1">
      <alignment horizontal="right"/>
    </xf>
    <xf numFmtId="3" fontId="8" fillId="0" borderId="0" xfId="1" applyNumberFormat="1" applyProtection="1">
      <protection locked="0"/>
    </xf>
    <xf numFmtId="3" fontId="8" fillId="0" borderId="0" xfId="1" applyNumberFormat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8486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lections.ny.gov/2021ElectionResult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lections.ny.gov/2021ElectionResult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lections.ny.gov/2021ElectionResult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lections.ny.gov/2021ElectionResul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9"/>
  <sheetViews>
    <sheetView showGridLines="0" tabSelected="1" workbookViewId="0"/>
  </sheetViews>
  <sheetFormatPr defaultColWidth="17.7109375" defaultRowHeight="14.25"/>
  <cols>
    <col min="1" max="1" width="17.7109375" style="5"/>
    <col min="2" max="8" width="17.7109375" style="13"/>
    <col min="9" max="9" width="20.5703125" style="13" customWidth="1"/>
    <col min="10" max="10" width="17.7109375" style="13"/>
    <col min="11" max="11" width="26.7109375" style="13" customWidth="1"/>
    <col min="12" max="12" width="17.7109375" style="11"/>
    <col min="13" max="14" width="17.7109375" style="5"/>
  </cols>
  <sheetData>
    <row r="1" spans="1:14" ht="20.25">
      <c r="A1" s="23" t="s">
        <v>0</v>
      </c>
      <c r="B1" s="6"/>
      <c r="C1" s="6"/>
      <c r="D1" s="6"/>
      <c r="E1" s="6"/>
      <c r="F1" s="6"/>
      <c r="G1" s="2"/>
      <c r="H1" s="2"/>
      <c r="I1" s="3"/>
      <c r="J1" s="4"/>
      <c r="K1" s="2"/>
      <c r="L1"/>
      <c r="M1"/>
      <c r="N1"/>
    </row>
    <row r="2" spans="1:14" ht="20.25">
      <c r="A2" s="24" t="s">
        <v>291</v>
      </c>
      <c r="B2" s="6"/>
      <c r="C2" s="6"/>
      <c r="D2" s="2"/>
      <c r="E2" s="2"/>
      <c r="F2" s="2"/>
      <c r="G2" s="2"/>
      <c r="H2" s="2"/>
      <c r="I2" s="3"/>
      <c r="J2" s="4"/>
      <c r="K2" s="2"/>
      <c r="L2"/>
      <c r="M2"/>
      <c r="N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/>
      <c r="M3"/>
      <c r="N3"/>
    </row>
    <row r="4" spans="1:14" ht="28.5">
      <c r="A4" s="25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 t="s">
        <v>295</v>
      </c>
      <c r="G4" s="27" t="s">
        <v>110</v>
      </c>
      <c r="H4" s="27" t="s">
        <v>119</v>
      </c>
      <c r="I4" s="26" t="s">
        <v>14</v>
      </c>
      <c r="J4" s="28" t="s">
        <v>111</v>
      </c>
      <c r="K4" s="29" t="s">
        <v>6</v>
      </c>
      <c r="L4"/>
      <c r="M4"/>
      <c r="N4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8"/>
      <c r="L5"/>
      <c r="M5"/>
      <c r="N5"/>
    </row>
    <row r="6" spans="1:14">
      <c r="A6" s="5" t="s">
        <v>7</v>
      </c>
      <c r="B6" s="65" t="s">
        <v>265</v>
      </c>
      <c r="C6" s="65"/>
      <c r="D6" s="65"/>
      <c r="E6" s="65"/>
      <c r="F6" s="65"/>
      <c r="G6" s="65"/>
      <c r="H6" s="65"/>
      <c r="I6" s="65"/>
      <c r="J6" s="20">
        <v>183419</v>
      </c>
      <c r="K6" s="67" t="s">
        <v>329</v>
      </c>
      <c r="L6" s="11">
        <f>SUM(B6:J11)</f>
        <v>580539</v>
      </c>
    </row>
    <row r="7" spans="1:14">
      <c r="B7" s="56">
        <v>129921</v>
      </c>
      <c r="C7" s="65"/>
      <c r="D7" s="65"/>
      <c r="E7" s="65"/>
      <c r="F7" s="65"/>
      <c r="G7" s="65"/>
      <c r="H7" s="65"/>
      <c r="I7" s="65"/>
      <c r="J7" s="65"/>
      <c r="K7" s="67"/>
    </row>
    <row r="8" spans="1:14">
      <c r="B8" s="66" t="s">
        <v>227</v>
      </c>
      <c r="C8" s="65"/>
      <c r="D8" s="65"/>
      <c r="E8" s="65"/>
      <c r="F8" s="65"/>
      <c r="G8" s="65"/>
      <c r="H8" s="65"/>
      <c r="I8" s="65"/>
      <c r="J8" s="65"/>
      <c r="K8" s="67"/>
    </row>
    <row r="9" spans="1:14">
      <c r="B9" s="55">
        <v>127775</v>
      </c>
      <c r="C9" s="65"/>
      <c r="D9" s="65"/>
      <c r="E9" s="65"/>
      <c r="F9" s="65"/>
      <c r="G9" s="65"/>
      <c r="H9" s="65"/>
      <c r="I9" s="65"/>
      <c r="J9" s="65"/>
      <c r="K9" s="67"/>
    </row>
    <row r="10" spans="1:14">
      <c r="B10" s="65" t="s">
        <v>266</v>
      </c>
      <c r="C10" s="65"/>
      <c r="D10" s="65"/>
      <c r="E10" s="65"/>
      <c r="F10" s="65"/>
      <c r="G10" s="65"/>
      <c r="H10" s="65"/>
      <c r="I10" s="65"/>
      <c r="J10" s="65"/>
      <c r="K10" s="67"/>
    </row>
    <row r="11" spans="1:14">
      <c r="B11" s="56">
        <v>139424</v>
      </c>
      <c r="C11" s="65"/>
      <c r="D11" s="65"/>
      <c r="E11" s="65"/>
      <c r="F11" s="65"/>
      <c r="G11" s="65"/>
      <c r="H11" s="65"/>
      <c r="I11" s="65"/>
      <c r="J11" s="65"/>
      <c r="K11" s="67"/>
    </row>
    <row r="12" spans="1:14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4"/>
    </row>
    <row r="13" spans="1:14">
      <c r="A13" s="5" t="s">
        <v>267</v>
      </c>
      <c r="B13" s="65" t="s">
        <v>268</v>
      </c>
      <c r="C13" s="65" t="s">
        <v>268</v>
      </c>
      <c r="D13" s="65" t="s">
        <v>268</v>
      </c>
      <c r="E13" s="65"/>
      <c r="F13" s="65"/>
      <c r="G13" s="65"/>
      <c r="H13" s="65"/>
      <c r="I13" s="65"/>
      <c r="J13" s="20">
        <v>270914</v>
      </c>
      <c r="K13" s="67" t="s">
        <v>329</v>
      </c>
      <c r="L13" s="11">
        <f>SUM(B13:J22)</f>
        <v>1221510</v>
      </c>
    </row>
    <row r="14" spans="1:14">
      <c r="B14" s="56">
        <v>172509</v>
      </c>
      <c r="C14" s="56">
        <v>21613</v>
      </c>
      <c r="D14" s="56">
        <v>4825</v>
      </c>
      <c r="E14" s="65"/>
      <c r="F14" s="65"/>
      <c r="G14" s="65"/>
      <c r="H14" s="65"/>
      <c r="I14" s="65"/>
      <c r="J14" s="65"/>
      <c r="K14" s="67"/>
    </row>
    <row r="15" spans="1:14">
      <c r="B15" s="66" t="s">
        <v>269</v>
      </c>
      <c r="C15" s="66" t="s">
        <v>269</v>
      </c>
      <c r="D15" s="66" t="s">
        <v>269</v>
      </c>
      <c r="E15" s="65"/>
      <c r="F15" s="65"/>
      <c r="G15" s="65"/>
      <c r="H15" s="65"/>
      <c r="I15" s="65"/>
      <c r="J15" s="65"/>
      <c r="K15" s="67"/>
    </row>
    <row r="16" spans="1:14">
      <c r="B16" s="56">
        <v>162819</v>
      </c>
      <c r="C16" s="55">
        <v>21667</v>
      </c>
      <c r="D16" s="55">
        <v>4851</v>
      </c>
      <c r="E16" s="65"/>
      <c r="F16" s="65"/>
      <c r="G16" s="65"/>
      <c r="H16" s="65"/>
      <c r="I16" s="65"/>
      <c r="J16" s="65"/>
      <c r="K16" s="67"/>
    </row>
    <row r="17" spans="1:12">
      <c r="B17" s="65" t="s">
        <v>270</v>
      </c>
      <c r="C17" s="65" t="s">
        <v>270</v>
      </c>
      <c r="D17" s="65" t="s">
        <v>270</v>
      </c>
      <c r="E17" s="65"/>
      <c r="F17" s="65"/>
      <c r="G17" s="65"/>
      <c r="H17" s="65"/>
      <c r="I17" s="65"/>
      <c r="J17" s="65"/>
      <c r="K17" s="67"/>
    </row>
    <row r="18" spans="1:12">
      <c r="B18" s="56">
        <v>160973</v>
      </c>
      <c r="C18" s="56">
        <v>21374</v>
      </c>
      <c r="D18" s="56">
        <v>4956</v>
      </c>
      <c r="E18" s="65"/>
      <c r="F18" s="65"/>
      <c r="G18" s="65"/>
      <c r="H18" s="65"/>
      <c r="I18" s="65"/>
      <c r="J18" s="65"/>
      <c r="K18" s="67"/>
    </row>
    <row r="19" spans="1:12">
      <c r="B19" s="66" t="s">
        <v>271</v>
      </c>
      <c r="C19" s="66" t="s">
        <v>271</v>
      </c>
      <c r="D19" s="66" t="s">
        <v>271</v>
      </c>
      <c r="E19" s="65"/>
      <c r="F19" s="65"/>
      <c r="G19" s="65"/>
      <c r="H19" s="65"/>
      <c r="I19" s="65"/>
      <c r="J19" s="65"/>
      <c r="K19" s="67"/>
    </row>
    <row r="20" spans="1:12">
      <c r="B20" s="56">
        <v>166943</v>
      </c>
      <c r="C20" s="55">
        <v>21193</v>
      </c>
      <c r="D20" s="55">
        <v>4797</v>
      </c>
      <c r="E20" s="65"/>
      <c r="F20" s="65"/>
      <c r="G20" s="65"/>
      <c r="H20" s="65"/>
      <c r="I20" s="65"/>
      <c r="J20" s="65"/>
      <c r="K20" s="67"/>
    </row>
    <row r="21" spans="1:12">
      <c r="B21" s="65" t="s">
        <v>272</v>
      </c>
      <c r="C21" s="65" t="s">
        <v>272</v>
      </c>
      <c r="D21" s="65" t="s">
        <v>272</v>
      </c>
      <c r="E21" s="65"/>
      <c r="F21" s="65"/>
      <c r="G21" s="65"/>
      <c r="H21" s="65"/>
      <c r="I21" s="65"/>
      <c r="J21" s="65"/>
      <c r="K21" s="67"/>
    </row>
    <row r="22" spans="1:12">
      <c r="B22" s="56">
        <v>155662</v>
      </c>
      <c r="C22" s="56">
        <v>21461</v>
      </c>
      <c r="D22" s="56">
        <v>4953</v>
      </c>
      <c r="E22" s="65"/>
      <c r="F22" s="65"/>
      <c r="G22" s="65"/>
      <c r="H22" s="65"/>
      <c r="I22" s="65"/>
      <c r="J22" s="65"/>
      <c r="K22" s="67"/>
    </row>
    <row r="23" spans="1:12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4"/>
    </row>
    <row r="24" spans="1:12">
      <c r="A24" s="5" t="s">
        <v>12</v>
      </c>
      <c r="B24" s="65" t="s">
        <v>273</v>
      </c>
      <c r="C24" s="65" t="s">
        <v>273</v>
      </c>
      <c r="D24" s="65" t="s">
        <v>273</v>
      </c>
      <c r="E24" s="65" t="s">
        <v>273</v>
      </c>
      <c r="F24" s="65"/>
      <c r="G24" s="67" t="s">
        <v>202</v>
      </c>
      <c r="H24" s="65"/>
      <c r="I24" s="65"/>
      <c r="J24" s="20">
        <v>107258</v>
      </c>
      <c r="K24" s="67" t="s">
        <v>329</v>
      </c>
      <c r="L24" s="11">
        <f>SUM(B24:J29)</f>
        <v>655986</v>
      </c>
    </row>
    <row r="25" spans="1:12">
      <c r="B25" s="56">
        <v>94914</v>
      </c>
      <c r="C25" s="56">
        <v>61725</v>
      </c>
      <c r="D25" s="56">
        <v>13098</v>
      </c>
      <c r="E25" s="56">
        <v>10761</v>
      </c>
      <c r="F25" s="56"/>
      <c r="G25" s="56">
        <v>9449</v>
      </c>
      <c r="H25" s="65"/>
      <c r="I25" s="65"/>
      <c r="J25" s="65"/>
      <c r="K25" s="67"/>
    </row>
    <row r="26" spans="1:12">
      <c r="B26" s="66" t="s">
        <v>202</v>
      </c>
      <c r="C26" s="66" t="s">
        <v>202</v>
      </c>
      <c r="D26" s="66" t="s">
        <v>275</v>
      </c>
      <c r="E26" s="66" t="s">
        <v>202</v>
      </c>
      <c r="F26" s="67"/>
      <c r="G26" s="65"/>
      <c r="H26" s="65"/>
      <c r="I26" s="65"/>
      <c r="J26" s="65"/>
      <c r="K26" s="67"/>
    </row>
    <row r="27" spans="1:12">
      <c r="B27" s="55">
        <v>90578</v>
      </c>
      <c r="C27" s="55">
        <v>66971</v>
      </c>
      <c r="D27" s="55">
        <v>16544</v>
      </c>
      <c r="E27" s="55">
        <v>10760</v>
      </c>
      <c r="F27" s="58"/>
      <c r="G27" s="65"/>
      <c r="H27" s="65"/>
      <c r="I27" s="65"/>
      <c r="J27" s="65"/>
      <c r="K27" s="67"/>
    </row>
    <row r="28" spans="1:12">
      <c r="B28" s="65" t="s">
        <v>274</v>
      </c>
      <c r="C28" s="65" t="s">
        <v>275</v>
      </c>
      <c r="D28" s="65"/>
      <c r="E28" s="65" t="s">
        <v>274</v>
      </c>
      <c r="F28" s="67"/>
      <c r="G28" s="65"/>
      <c r="H28" s="65"/>
      <c r="I28" s="65"/>
      <c r="J28" s="65"/>
      <c r="K28" s="67"/>
    </row>
    <row r="29" spans="1:12">
      <c r="B29" s="56">
        <v>93168</v>
      </c>
      <c r="C29" s="56">
        <v>70330</v>
      </c>
      <c r="D29" s="65"/>
      <c r="E29" s="56">
        <v>10430</v>
      </c>
      <c r="F29" s="58"/>
      <c r="G29" s="65"/>
      <c r="H29" s="65"/>
      <c r="I29" s="65"/>
      <c r="J29" s="65"/>
      <c r="K29" s="67"/>
    </row>
    <row r="30" spans="1:12">
      <c r="A30" s="62"/>
      <c r="B30" s="63"/>
      <c r="C30" s="63"/>
      <c r="D30" s="63"/>
      <c r="E30" s="63"/>
      <c r="F30" s="64"/>
      <c r="G30" s="63"/>
      <c r="H30" s="63"/>
      <c r="I30" s="63"/>
      <c r="J30" s="63"/>
      <c r="K30" s="64"/>
    </row>
    <row r="31" spans="1:12">
      <c r="A31" s="5" t="s">
        <v>55</v>
      </c>
      <c r="B31" s="65" t="s">
        <v>276</v>
      </c>
      <c r="C31" s="65" t="s">
        <v>278</v>
      </c>
      <c r="D31" s="65" t="s">
        <v>278</v>
      </c>
      <c r="E31" s="65"/>
      <c r="F31" s="67" t="s">
        <v>279</v>
      </c>
      <c r="G31" s="65"/>
      <c r="H31" s="65"/>
      <c r="I31" s="65"/>
      <c r="J31" s="50">
        <v>196514</v>
      </c>
      <c r="K31" s="67" t="s">
        <v>329</v>
      </c>
      <c r="L31" s="11">
        <f>SUM(B31:J38)</f>
        <v>679412</v>
      </c>
    </row>
    <row r="32" spans="1:12">
      <c r="B32" s="58">
        <v>72760</v>
      </c>
      <c r="C32" s="58">
        <v>71515</v>
      </c>
      <c r="D32" s="58">
        <v>15971</v>
      </c>
      <c r="E32" s="65"/>
      <c r="F32" s="58">
        <v>6914</v>
      </c>
      <c r="G32" s="65"/>
      <c r="H32" s="65"/>
      <c r="I32" s="65"/>
      <c r="J32" s="65"/>
      <c r="K32" s="67"/>
    </row>
    <row r="33" spans="1:12">
      <c r="B33" s="66" t="s">
        <v>277</v>
      </c>
      <c r="C33" s="66" t="s">
        <v>279</v>
      </c>
      <c r="D33" s="66" t="s">
        <v>279</v>
      </c>
      <c r="E33" s="65"/>
      <c r="F33" s="67"/>
      <c r="G33" s="65"/>
      <c r="H33" s="65"/>
      <c r="I33" s="65"/>
      <c r="J33" s="65"/>
      <c r="K33" s="67"/>
    </row>
    <row r="34" spans="1:12">
      <c r="B34" s="55">
        <v>56787</v>
      </c>
      <c r="C34" s="55">
        <v>66869</v>
      </c>
      <c r="D34" s="55">
        <v>14669</v>
      </c>
      <c r="E34" s="65"/>
      <c r="F34" s="67"/>
      <c r="G34" s="65"/>
      <c r="H34" s="65"/>
      <c r="I34" s="65"/>
      <c r="J34" s="65"/>
      <c r="K34" s="67"/>
    </row>
    <row r="35" spans="1:12">
      <c r="B35" s="65"/>
      <c r="C35" s="65" t="s">
        <v>200</v>
      </c>
      <c r="D35" s="65" t="s">
        <v>200</v>
      </c>
      <c r="E35" s="65"/>
      <c r="F35" s="67"/>
      <c r="G35" s="65"/>
      <c r="H35" s="65"/>
      <c r="I35" s="65"/>
      <c r="J35" s="65"/>
      <c r="K35" s="67"/>
    </row>
    <row r="36" spans="1:12">
      <c r="B36" s="65"/>
      <c r="C36" s="58">
        <v>73615</v>
      </c>
      <c r="D36" s="58">
        <v>18089</v>
      </c>
      <c r="E36" s="65"/>
      <c r="F36" s="67"/>
      <c r="G36" s="65"/>
      <c r="H36" s="65"/>
      <c r="I36" s="65"/>
      <c r="J36" s="65"/>
      <c r="K36" s="67"/>
    </row>
    <row r="37" spans="1:12">
      <c r="B37" s="65"/>
      <c r="C37" s="66" t="s">
        <v>280</v>
      </c>
      <c r="D37" s="66" t="s">
        <v>280</v>
      </c>
      <c r="E37" s="65"/>
      <c r="F37" s="67"/>
      <c r="G37" s="65"/>
      <c r="H37" s="65"/>
      <c r="I37" s="65"/>
      <c r="J37" s="65"/>
      <c r="K37" s="67"/>
    </row>
    <row r="38" spans="1:12">
      <c r="B38" s="65"/>
      <c r="C38" s="55">
        <v>68300</v>
      </c>
      <c r="D38" s="55">
        <v>17409</v>
      </c>
      <c r="E38" s="65"/>
      <c r="F38" s="67"/>
      <c r="G38" s="65"/>
      <c r="H38" s="65"/>
      <c r="I38" s="65"/>
      <c r="J38" s="65"/>
      <c r="K38" s="67"/>
    </row>
    <row r="39" spans="1:12">
      <c r="A39" s="62"/>
      <c r="B39" s="63"/>
      <c r="C39" s="63"/>
      <c r="D39" s="63"/>
      <c r="E39" s="63"/>
      <c r="F39" s="64"/>
      <c r="G39" s="63"/>
      <c r="H39" s="63"/>
      <c r="I39" s="63"/>
      <c r="J39" s="63"/>
      <c r="K39" s="64"/>
    </row>
    <row r="40" spans="1:12">
      <c r="A40" s="5" t="s">
        <v>15</v>
      </c>
      <c r="B40" s="65" t="s">
        <v>281</v>
      </c>
      <c r="C40" s="65" t="s">
        <v>281</v>
      </c>
      <c r="D40" s="65" t="s">
        <v>281</v>
      </c>
      <c r="E40" s="65" t="s">
        <v>281</v>
      </c>
      <c r="F40" s="67"/>
      <c r="G40" s="65"/>
      <c r="H40" s="65"/>
      <c r="I40" s="65"/>
      <c r="J40" s="50">
        <v>98560</v>
      </c>
      <c r="K40" s="67" t="s">
        <v>329</v>
      </c>
      <c r="L40" s="11">
        <f>SUM(B40:J45)</f>
        <v>607803</v>
      </c>
    </row>
    <row r="41" spans="1:12">
      <c r="B41" s="68">
        <v>73599</v>
      </c>
      <c r="C41" s="56">
        <v>67212</v>
      </c>
      <c r="D41" s="56">
        <v>13430</v>
      </c>
      <c r="E41" s="56">
        <v>7921</v>
      </c>
      <c r="F41" s="58"/>
      <c r="G41" s="65"/>
      <c r="H41" s="65"/>
      <c r="I41" s="65"/>
      <c r="J41" s="65"/>
      <c r="K41" s="67"/>
    </row>
    <row r="42" spans="1:12">
      <c r="B42" s="66" t="s">
        <v>282</v>
      </c>
      <c r="C42" s="66" t="s">
        <v>284</v>
      </c>
      <c r="D42" s="66" t="s">
        <v>284</v>
      </c>
      <c r="E42" s="66" t="s">
        <v>284</v>
      </c>
      <c r="F42" s="67"/>
      <c r="G42" s="65"/>
      <c r="H42" s="65"/>
      <c r="I42" s="65"/>
      <c r="J42" s="65"/>
      <c r="K42" s="67"/>
    </row>
    <row r="43" spans="1:12">
      <c r="B43" s="55">
        <v>71536</v>
      </c>
      <c r="C43" s="55">
        <v>71353</v>
      </c>
      <c r="D43" s="55">
        <v>14372</v>
      </c>
      <c r="E43" s="55">
        <v>6951</v>
      </c>
      <c r="F43" s="58"/>
      <c r="G43" s="65"/>
      <c r="H43" s="65"/>
      <c r="I43" s="65"/>
      <c r="J43" s="65"/>
      <c r="K43" s="67"/>
    </row>
    <row r="44" spans="1:12">
      <c r="B44" s="65" t="s">
        <v>283</v>
      </c>
      <c r="C44" s="65" t="s">
        <v>285</v>
      </c>
      <c r="D44" s="65" t="s">
        <v>285</v>
      </c>
      <c r="E44" s="65" t="s">
        <v>285</v>
      </c>
      <c r="F44" s="67"/>
      <c r="G44" s="65"/>
      <c r="H44" s="65"/>
      <c r="I44" s="65"/>
      <c r="J44" s="65"/>
      <c r="K44" s="67"/>
    </row>
    <row r="45" spans="1:12">
      <c r="B45" s="56">
        <v>88903</v>
      </c>
      <c r="C45" s="56">
        <v>72516</v>
      </c>
      <c r="D45" s="56">
        <v>14965</v>
      </c>
      <c r="E45" s="56">
        <v>6485</v>
      </c>
      <c r="F45" s="58"/>
      <c r="G45" s="65"/>
      <c r="H45" s="65"/>
      <c r="I45" s="65"/>
      <c r="J45" s="65"/>
      <c r="K45" s="67"/>
    </row>
    <row r="46" spans="1:12">
      <c r="A46" s="62"/>
      <c r="B46" s="63"/>
      <c r="C46" s="63"/>
      <c r="D46" s="63"/>
      <c r="E46" s="63"/>
      <c r="F46" s="64"/>
      <c r="G46" s="63"/>
      <c r="H46" s="63"/>
      <c r="I46" s="63"/>
      <c r="J46" s="63"/>
      <c r="K46" s="64"/>
    </row>
    <row r="47" spans="1:12">
      <c r="A47" s="5" t="s">
        <v>117</v>
      </c>
      <c r="B47" s="65" t="s">
        <v>286</v>
      </c>
      <c r="C47" s="65" t="s">
        <v>288</v>
      </c>
      <c r="D47" s="65" t="s">
        <v>288</v>
      </c>
      <c r="E47" s="65" t="s">
        <v>288</v>
      </c>
      <c r="F47" s="65"/>
      <c r="G47" s="65"/>
      <c r="H47" s="65"/>
      <c r="I47" s="65"/>
      <c r="J47" s="50">
        <v>78229</v>
      </c>
      <c r="K47" s="67" t="s">
        <v>329</v>
      </c>
      <c r="L47" s="11">
        <f>SUM(B47:J52)</f>
        <v>416015</v>
      </c>
    </row>
    <row r="48" spans="1:12">
      <c r="B48" s="56">
        <v>53441</v>
      </c>
      <c r="C48" s="56">
        <v>59961</v>
      </c>
      <c r="D48" s="56">
        <v>8885</v>
      </c>
      <c r="E48" s="56">
        <v>7019</v>
      </c>
      <c r="F48" s="56"/>
      <c r="G48" s="65"/>
      <c r="H48" s="65"/>
      <c r="I48" s="65"/>
      <c r="J48" s="65"/>
      <c r="K48" s="67"/>
    </row>
    <row r="49" spans="1:12">
      <c r="B49" s="66" t="s">
        <v>287</v>
      </c>
      <c r="C49" s="66" t="s">
        <v>289</v>
      </c>
      <c r="D49" s="66" t="s">
        <v>289</v>
      </c>
      <c r="E49" s="66" t="s">
        <v>289</v>
      </c>
      <c r="F49" s="67"/>
      <c r="G49" s="65"/>
      <c r="H49" s="65"/>
      <c r="I49" s="65"/>
      <c r="J49" s="65"/>
      <c r="K49" s="67"/>
    </row>
    <row r="50" spans="1:12">
      <c r="B50" s="55">
        <v>56408</v>
      </c>
      <c r="C50" s="55">
        <v>55409</v>
      </c>
      <c r="D50" s="55">
        <v>8504</v>
      </c>
      <c r="E50" s="55">
        <v>6081</v>
      </c>
      <c r="F50" s="58"/>
      <c r="G50" s="65"/>
      <c r="H50" s="65"/>
      <c r="I50" s="65"/>
      <c r="J50" s="65"/>
      <c r="K50" s="67"/>
    </row>
    <row r="51" spans="1:12">
      <c r="B51" s="65"/>
      <c r="C51" s="65" t="s">
        <v>290</v>
      </c>
      <c r="D51" s="65" t="s">
        <v>290</v>
      </c>
      <c r="E51" s="65" t="s">
        <v>290</v>
      </c>
      <c r="F51" s="65"/>
      <c r="G51" s="65"/>
      <c r="H51" s="65"/>
      <c r="I51" s="65"/>
      <c r="J51" s="65"/>
      <c r="K51" s="67"/>
    </row>
    <row r="52" spans="1:12">
      <c r="B52" s="65"/>
      <c r="C52" s="56">
        <v>61020</v>
      </c>
      <c r="D52" s="56">
        <v>9921</v>
      </c>
      <c r="E52" s="56">
        <v>11137</v>
      </c>
      <c r="F52" s="56"/>
      <c r="G52" s="65"/>
      <c r="H52" s="65"/>
      <c r="I52" s="65"/>
      <c r="J52" s="65"/>
      <c r="K52" s="67"/>
    </row>
    <row r="53" spans="1:1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4"/>
    </row>
    <row r="54" spans="1:12">
      <c r="A54" s="5" t="s">
        <v>67</v>
      </c>
      <c r="B54" s="65" t="s">
        <v>292</v>
      </c>
      <c r="C54" s="65" t="s">
        <v>294</v>
      </c>
      <c r="D54" s="65" t="s">
        <v>293</v>
      </c>
      <c r="E54" s="65" t="s">
        <v>293</v>
      </c>
      <c r="F54" s="65" t="s">
        <v>292</v>
      </c>
      <c r="G54" s="65"/>
      <c r="H54" s="65"/>
      <c r="I54" s="65" t="s">
        <v>296</v>
      </c>
      <c r="J54" s="50">
        <v>115816</v>
      </c>
      <c r="K54" s="67" t="s">
        <v>329</v>
      </c>
      <c r="L54" s="11">
        <f>SUM(B54:J57)</f>
        <v>564266</v>
      </c>
    </row>
    <row r="55" spans="1:12">
      <c r="B55" s="56">
        <v>126427</v>
      </c>
      <c r="C55" s="56">
        <v>118638</v>
      </c>
      <c r="D55" s="56">
        <v>24906</v>
      </c>
      <c r="E55" s="56">
        <v>14179</v>
      </c>
      <c r="F55" s="56">
        <v>6067</v>
      </c>
      <c r="G55" s="65"/>
      <c r="H55" s="65"/>
      <c r="I55" s="56">
        <v>868</v>
      </c>
      <c r="J55" s="65"/>
      <c r="K55" s="67"/>
    </row>
    <row r="56" spans="1:12">
      <c r="B56" s="66" t="s">
        <v>293</v>
      </c>
      <c r="C56" s="65"/>
      <c r="D56" s="66" t="s">
        <v>294</v>
      </c>
      <c r="E56" s="66" t="s">
        <v>294</v>
      </c>
      <c r="F56" s="66" t="s">
        <v>294</v>
      </c>
      <c r="G56" s="65"/>
      <c r="H56" s="65"/>
      <c r="I56" s="65"/>
      <c r="J56" s="65"/>
      <c r="K56" s="67"/>
    </row>
    <row r="57" spans="1:12">
      <c r="B57" s="55">
        <v>107577</v>
      </c>
      <c r="C57" s="65"/>
      <c r="D57" s="55">
        <v>26203</v>
      </c>
      <c r="E57" s="55">
        <v>14990</v>
      </c>
      <c r="F57" s="55">
        <v>8595</v>
      </c>
      <c r="G57" s="65"/>
      <c r="H57" s="65"/>
      <c r="I57" s="65"/>
      <c r="J57" s="65"/>
      <c r="K57" s="67"/>
    </row>
    <row r="58" spans="1:12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4"/>
    </row>
    <row r="59" spans="1:12">
      <c r="A59" s="5" t="s">
        <v>16</v>
      </c>
      <c r="B59" s="65" t="s">
        <v>297</v>
      </c>
      <c r="C59" s="65" t="s">
        <v>300</v>
      </c>
      <c r="D59" s="65" t="s">
        <v>300</v>
      </c>
      <c r="E59" s="65" t="s">
        <v>297</v>
      </c>
      <c r="F59" s="65"/>
      <c r="G59" s="65" t="s">
        <v>297</v>
      </c>
      <c r="H59" s="65"/>
      <c r="I59" s="65" t="s">
        <v>301</v>
      </c>
      <c r="J59" s="20">
        <v>169056</v>
      </c>
      <c r="K59" s="67" t="s">
        <v>329</v>
      </c>
      <c r="L59" s="11">
        <f>SUM(B59:J64)</f>
        <v>1028964</v>
      </c>
    </row>
    <row r="60" spans="1:12">
      <c r="B60" s="56">
        <v>137540</v>
      </c>
      <c r="C60" s="56">
        <v>118202</v>
      </c>
      <c r="D60" s="56">
        <v>32219</v>
      </c>
      <c r="E60" s="56">
        <v>10849</v>
      </c>
      <c r="F60" s="65"/>
      <c r="G60" s="56">
        <v>13436</v>
      </c>
      <c r="H60" s="65"/>
      <c r="I60" s="56">
        <v>1223</v>
      </c>
      <c r="J60" s="65"/>
      <c r="K60" s="67"/>
    </row>
    <row r="61" spans="1:12">
      <c r="B61" s="66" t="s">
        <v>298</v>
      </c>
      <c r="C61" s="66" t="s">
        <v>298</v>
      </c>
      <c r="D61" s="66" t="s">
        <v>298</v>
      </c>
      <c r="E61" s="66" t="s">
        <v>298</v>
      </c>
      <c r="F61" s="65"/>
      <c r="G61" s="66" t="s">
        <v>298</v>
      </c>
      <c r="H61" s="65"/>
      <c r="I61" s="65"/>
      <c r="J61" s="65"/>
      <c r="K61" s="67"/>
    </row>
    <row r="62" spans="1:12">
      <c r="B62" s="55">
        <v>118279</v>
      </c>
      <c r="C62" s="55">
        <v>112123</v>
      </c>
      <c r="D62" s="55">
        <v>30301</v>
      </c>
      <c r="E62" s="55">
        <v>9215</v>
      </c>
      <c r="F62" s="65"/>
      <c r="G62" s="55">
        <v>9082</v>
      </c>
      <c r="H62" s="65"/>
      <c r="I62" s="65"/>
      <c r="J62" s="65"/>
      <c r="K62" s="67"/>
    </row>
    <row r="63" spans="1:12">
      <c r="B63" s="65" t="s">
        <v>299</v>
      </c>
      <c r="C63" s="65" t="s">
        <v>299</v>
      </c>
      <c r="D63" s="65" t="s">
        <v>299</v>
      </c>
      <c r="E63" s="65"/>
      <c r="F63" s="65"/>
      <c r="G63" s="65"/>
      <c r="H63" s="65"/>
      <c r="I63" s="65"/>
      <c r="J63" s="65"/>
      <c r="K63" s="67"/>
    </row>
    <row r="64" spans="1:12">
      <c r="B64" s="56">
        <v>122409</v>
      </c>
      <c r="C64" s="56">
        <v>110029</v>
      </c>
      <c r="D64" s="56">
        <v>35001</v>
      </c>
      <c r="E64" s="65"/>
      <c r="F64" s="65"/>
      <c r="G64" s="65"/>
      <c r="H64" s="65"/>
      <c r="I64" s="65"/>
      <c r="J64" s="65"/>
      <c r="K64" s="67"/>
    </row>
    <row r="65" spans="1:12">
      <c r="A65" s="62"/>
      <c r="B65" s="63"/>
      <c r="C65" s="63"/>
      <c r="D65" s="63"/>
      <c r="E65" s="63"/>
      <c r="F65" s="63"/>
      <c r="G65" s="63"/>
      <c r="H65" s="63"/>
      <c r="I65" s="63"/>
      <c r="J65" s="63"/>
      <c r="K65" s="64"/>
    </row>
    <row r="66" spans="1:12">
      <c r="A66" s="5" t="s">
        <v>11</v>
      </c>
      <c r="B66" s="65" t="s">
        <v>302</v>
      </c>
      <c r="C66" s="65" t="s">
        <v>219</v>
      </c>
      <c r="D66" s="65" t="s">
        <v>219</v>
      </c>
      <c r="E66" s="65" t="s">
        <v>219</v>
      </c>
      <c r="F66" s="65"/>
      <c r="G66" s="65"/>
      <c r="H66" s="65"/>
      <c r="I66" s="65" t="s">
        <v>306</v>
      </c>
      <c r="J66" s="20">
        <v>261545</v>
      </c>
      <c r="K66" s="67" t="s">
        <v>329</v>
      </c>
      <c r="L66" s="11">
        <f>SUM(B66:J73)</f>
        <v>1613127</v>
      </c>
    </row>
    <row r="67" spans="1:12">
      <c r="B67" s="57">
        <v>197528</v>
      </c>
      <c r="C67" s="57">
        <v>118180</v>
      </c>
      <c r="D67" s="57">
        <v>25130</v>
      </c>
      <c r="E67" s="57">
        <v>8115</v>
      </c>
      <c r="F67" s="65"/>
      <c r="G67" s="65"/>
      <c r="H67" s="65"/>
      <c r="I67" s="57">
        <v>10675</v>
      </c>
      <c r="J67" s="65"/>
      <c r="K67" s="67"/>
    </row>
    <row r="68" spans="1:12">
      <c r="B68" s="66" t="s">
        <v>303</v>
      </c>
      <c r="C68" s="66" t="s">
        <v>303</v>
      </c>
      <c r="D68" s="66" t="s">
        <v>303</v>
      </c>
      <c r="E68" s="66" t="s">
        <v>303</v>
      </c>
      <c r="F68" s="65"/>
      <c r="G68" s="65"/>
      <c r="H68" s="65"/>
      <c r="I68" s="66" t="s">
        <v>307</v>
      </c>
      <c r="J68" s="65"/>
      <c r="K68" s="67"/>
    </row>
    <row r="69" spans="1:12">
      <c r="B69" s="55">
        <v>184438</v>
      </c>
      <c r="C69" s="55">
        <v>107364</v>
      </c>
      <c r="D69" s="55">
        <v>24075</v>
      </c>
      <c r="E69" s="55">
        <v>10707</v>
      </c>
      <c r="F69" s="65"/>
      <c r="G69" s="65"/>
      <c r="H69" s="65"/>
      <c r="I69" s="55">
        <v>12182</v>
      </c>
      <c r="J69" s="65"/>
      <c r="K69" s="67"/>
    </row>
    <row r="70" spans="1:12">
      <c r="B70" s="65" t="s">
        <v>304</v>
      </c>
      <c r="C70" s="65" t="s">
        <v>304</v>
      </c>
      <c r="D70" s="65" t="s">
        <v>304</v>
      </c>
      <c r="E70" s="65" t="s">
        <v>304</v>
      </c>
      <c r="F70" s="65"/>
      <c r="G70" s="65"/>
      <c r="H70" s="65"/>
      <c r="I70" s="65"/>
      <c r="J70" s="65"/>
      <c r="K70" s="67"/>
    </row>
    <row r="71" spans="1:12">
      <c r="B71" s="57">
        <v>183561</v>
      </c>
      <c r="C71" s="57">
        <v>105141</v>
      </c>
      <c r="D71" s="57">
        <v>23437</v>
      </c>
      <c r="E71" s="57">
        <v>8970</v>
      </c>
      <c r="F71" s="65"/>
      <c r="G71" s="65"/>
      <c r="H71" s="65"/>
      <c r="I71" s="65"/>
      <c r="J71" s="65"/>
      <c r="K71" s="67"/>
    </row>
    <row r="72" spans="1:12">
      <c r="B72" s="66" t="s">
        <v>305</v>
      </c>
      <c r="C72" s="66" t="s">
        <v>305</v>
      </c>
      <c r="D72" s="66" t="s">
        <v>305</v>
      </c>
      <c r="E72" s="66" t="s">
        <v>305</v>
      </c>
      <c r="F72" s="65"/>
      <c r="G72" s="65"/>
      <c r="H72" s="65"/>
      <c r="I72" s="65"/>
      <c r="J72" s="65"/>
      <c r="K72" s="67"/>
    </row>
    <row r="73" spans="1:12">
      <c r="B73" s="55">
        <v>189062</v>
      </c>
      <c r="C73" s="55">
        <v>107523</v>
      </c>
      <c r="D73" s="55">
        <v>24250</v>
      </c>
      <c r="E73" s="55">
        <v>11244</v>
      </c>
      <c r="F73" s="65"/>
      <c r="G73" s="65"/>
      <c r="H73" s="65"/>
      <c r="I73" s="65"/>
      <c r="J73" s="65"/>
      <c r="K73" s="67"/>
    </row>
    <row r="74" spans="1:12">
      <c r="A74" s="62"/>
      <c r="B74" s="63"/>
      <c r="C74" s="63"/>
      <c r="D74" s="63"/>
      <c r="E74" s="63"/>
      <c r="F74" s="63"/>
      <c r="G74" s="63"/>
      <c r="H74" s="63"/>
      <c r="I74" s="63"/>
      <c r="J74" s="63"/>
      <c r="K74" s="64"/>
    </row>
    <row r="75" spans="1:12">
      <c r="A75" s="5" t="s">
        <v>9</v>
      </c>
      <c r="B75" s="65" t="s">
        <v>202</v>
      </c>
      <c r="C75" s="65" t="s">
        <v>202</v>
      </c>
      <c r="D75" s="65" t="s">
        <v>202</v>
      </c>
      <c r="E75" s="65"/>
      <c r="F75" s="65" t="s">
        <v>312</v>
      </c>
      <c r="G75" s="65"/>
      <c r="H75" s="65"/>
      <c r="I75" s="65"/>
      <c r="J75" s="20">
        <v>410516</v>
      </c>
      <c r="K75" s="67" t="s">
        <v>329</v>
      </c>
      <c r="L75" s="11">
        <f>SUM(B75:J86)</f>
        <v>3312348</v>
      </c>
    </row>
    <row r="76" spans="1:12">
      <c r="B76" s="56">
        <v>230199</v>
      </c>
      <c r="C76" s="56">
        <v>211712</v>
      </c>
      <c r="D76" s="56">
        <v>39267</v>
      </c>
      <c r="E76" s="65"/>
      <c r="F76" s="56">
        <v>16744</v>
      </c>
      <c r="G76" s="65"/>
      <c r="H76" s="65"/>
      <c r="I76" s="65"/>
      <c r="J76" s="65"/>
      <c r="K76" s="67"/>
    </row>
    <row r="77" spans="1:12">
      <c r="B77" s="66" t="s">
        <v>308</v>
      </c>
      <c r="C77" s="66" t="s">
        <v>308</v>
      </c>
      <c r="D77" s="66" t="s">
        <v>308</v>
      </c>
      <c r="E77" s="65"/>
      <c r="F77" s="66" t="s">
        <v>313</v>
      </c>
      <c r="G77" s="65"/>
      <c r="H77" s="65"/>
      <c r="I77" s="65"/>
      <c r="J77" s="65"/>
      <c r="K77" s="67"/>
    </row>
    <row r="78" spans="1:12">
      <c r="B78" s="55">
        <v>232563</v>
      </c>
      <c r="C78" s="55">
        <v>208662</v>
      </c>
      <c r="D78" s="55">
        <v>39476</v>
      </c>
      <c r="E78" s="65"/>
      <c r="F78" s="55">
        <v>19095</v>
      </c>
      <c r="G78" s="65"/>
      <c r="H78" s="65"/>
      <c r="I78" s="65"/>
      <c r="J78" s="65"/>
      <c r="K78" s="67"/>
    </row>
    <row r="79" spans="1:12">
      <c r="B79" s="65" t="s">
        <v>309</v>
      </c>
      <c r="C79" s="65" t="s">
        <v>309</v>
      </c>
      <c r="D79" s="65" t="s">
        <v>309</v>
      </c>
      <c r="E79" s="65"/>
      <c r="F79" s="65"/>
      <c r="G79" s="65"/>
      <c r="H79" s="65"/>
      <c r="I79" s="65"/>
      <c r="J79" s="65"/>
      <c r="K79" s="67"/>
    </row>
    <row r="80" spans="1:12">
      <c r="B80" s="56">
        <v>226404</v>
      </c>
      <c r="C80" s="56">
        <v>205888</v>
      </c>
      <c r="D80" s="56">
        <v>41441</v>
      </c>
      <c r="E80" s="65"/>
      <c r="F80" s="65"/>
      <c r="G80" s="65"/>
      <c r="H80" s="65"/>
      <c r="I80" s="65"/>
      <c r="J80" s="65"/>
      <c r="K80" s="67"/>
    </row>
    <row r="81" spans="1:12">
      <c r="B81" s="66" t="s">
        <v>310</v>
      </c>
      <c r="C81" s="66" t="s">
        <v>310</v>
      </c>
      <c r="D81" s="66" t="s">
        <v>310</v>
      </c>
      <c r="E81" s="65"/>
      <c r="F81" s="65"/>
      <c r="G81" s="65"/>
      <c r="H81" s="65"/>
      <c r="I81" s="65"/>
      <c r="J81" s="65"/>
      <c r="K81" s="67"/>
    </row>
    <row r="82" spans="1:12">
      <c r="B82" s="55">
        <v>226862</v>
      </c>
      <c r="C82" s="55">
        <v>210941</v>
      </c>
      <c r="D82" s="55">
        <v>41781</v>
      </c>
      <c r="E82" s="65"/>
      <c r="F82" s="65"/>
      <c r="G82" s="65"/>
      <c r="H82" s="65"/>
      <c r="I82" s="65"/>
      <c r="J82" s="65"/>
      <c r="K82" s="67"/>
    </row>
    <row r="83" spans="1:12">
      <c r="B83" s="65" t="s">
        <v>311</v>
      </c>
      <c r="C83" s="65" t="s">
        <v>311</v>
      </c>
      <c r="D83" s="65" t="s">
        <v>311</v>
      </c>
      <c r="E83" s="65"/>
      <c r="F83" s="65"/>
      <c r="G83" s="65"/>
      <c r="H83" s="65"/>
      <c r="I83" s="65"/>
      <c r="J83" s="65"/>
      <c r="K83" s="67"/>
    </row>
    <row r="84" spans="1:12">
      <c r="B84" s="56">
        <v>227586</v>
      </c>
      <c r="C84" s="56">
        <v>211040</v>
      </c>
      <c r="D84" s="56">
        <v>41613</v>
      </c>
      <c r="E84" s="65"/>
      <c r="F84" s="65"/>
      <c r="G84" s="65"/>
      <c r="H84" s="65"/>
      <c r="I84" s="65"/>
      <c r="J84" s="65"/>
      <c r="K84" s="67"/>
    </row>
    <row r="85" spans="1:12">
      <c r="B85" s="66" t="s">
        <v>159</v>
      </c>
      <c r="C85" s="66" t="s">
        <v>159</v>
      </c>
      <c r="D85" s="66" t="s">
        <v>159</v>
      </c>
      <c r="E85" s="65"/>
      <c r="F85" s="65"/>
      <c r="G85" s="65"/>
      <c r="H85" s="65"/>
      <c r="I85" s="65"/>
      <c r="J85" s="65"/>
      <c r="K85" s="67"/>
    </row>
    <row r="86" spans="1:12">
      <c r="B86" s="55">
        <v>222577</v>
      </c>
      <c r="C86" s="55">
        <v>204778</v>
      </c>
      <c r="D86" s="55">
        <v>43203</v>
      </c>
      <c r="E86" s="65"/>
      <c r="F86" s="65"/>
      <c r="G86" s="65"/>
      <c r="H86" s="65"/>
      <c r="I86" s="65"/>
      <c r="J86" s="65"/>
      <c r="K86" s="67"/>
    </row>
    <row r="87" spans="1:12">
      <c r="A87" s="62"/>
      <c r="B87" s="63"/>
      <c r="C87" s="63"/>
      <c r="D87" s="63"/>
      <c r="E87" s="63"/>
      <c r="F87" s="63"/>
      <c r="G87" s="63"/>
      <c r="H87" s="63"/>
      <c r="I87" s="63"/>
      <c r="J87" s="63"/>
      <c r="K87" s="64"/>
    </row>
    <row r="88" spans="1:12">
      <c r="A88" s="5" t="s">
        <v>13</v>
      </c>
      <c r="B88" s="65" t="s">
        <v>314</v>
      </c>
      <c r="C88" s="65" t="s">
        <v>314</v>
      </c>
      <c r="D88" s="65" t="s">
        <v>314</v>
      </c>
      <c r="E88" s="65"/>
      <c r="F88" s="65"/>
      <c r="G88" s="65"/>
      <c r="H88" s="65"/>
      <c r="I88" s="65"/>
      <c r="J88" s="20">
        <v>266104</v>
      </c>
      <c r="K88" s="67" t="s">
        <v>329</v>
      </c>
      <c r="L88" s="11">
        <f>SUM(B88:J99)</f>
        <v>1215108</v>
      </c>
    </row>
    <row r="89" spans="1:12">
      <c r="B89" s="56">
        <v>124174</v>
      </c>
      <c r="C89" s="56">
        <v>35437</v>
      </c>
      <c r="D89" s="56">
        <v>6526</v>
      </c>
      <c r="E89" s="65"/>
      <c r="F89" s="65"/>
      <c r="G89" s="65"/>
      <c r="H89" s="65"/>
      <c r="I89" s="65"/>
      <c r="J89" s="65"/>
      <c r="K89" s="67"/>
    </row>
    <row r="90" spans="1:12">
      <c r="B90" s="66" t="s">
        <v>315</v>
      </c>
      <c r="C90" s="66" t="s">
        <v>96</v>
      </c>
      <c r="D90" s="66" t="s">
        <v>96</v>
      </c>
      <c r="E90" s="65"/>
      <c r="F90" s="65"/>
      <c r="G90" s="65"/>
      <c r="H90" s="65"/>
      <c r="I90" s="65"/>
      <c r="J90" s="65"/>
      <c r="K90" s="67"/>
    </row>
    <row r="91" spans="1:12">
      <c r="B91" s="55">
        <v>109627</v>
      </c>
      <c r="C91" s="55">
        <v>38023</v>
      </c>
      <c r="D91" s="55">
        <v>7003</v>
      </c>
      <c r="E91" s="65"/>
      <c r="F91" s="65"/>
      <c r="G91" s="65"/>
      <c r="H91" s="65"/>
      <c r="I91" s="65"/>
      <c r="J91" s="65"/>
      <c r="K91" s="67"/>
    </row>
    <row r="92" spans="1:12">
      <c r="B92" s="65" t="s">
        <v>316</v>
      </c>
      <c r="C92" s="65" t="s">
        <v>320</v>
      </c>
      <c r="D92" s="65" t="s">
        <v>320</v>
      </c>
      <c r="E92" s="65"/>
      <c r="F92" s="65"/>
      <c r="G92" s="65"/>
      <c r="H92" s="65"/>
      <c r="I92" s="65"/>
      <c r="J92" s="65"/>
      <c r="K92" s="67"/>
    </row>
    <row r="93" spans="1:12">
      <c r="B93" s="56">
        <v>115644</v>
      </c>
      <c r="C93" s="56">
        <v>38827</v>
      </c>
      <c r="D93" s="56">
        <v>7179</v>
      </c>
      <c r="E93" s="65"/>
      <c r="F93" s="65"/>
      <c r="G93" s="65"/>
      <c r="H93" s="65"/>
      <c r="I93" s="65"/>
      <c r="J93" s="65"/>
      <c r="K93" s="67"/>
    </row>
    <row r="94" spans="1:12">
      <c r="B94" s="66" t="s">
        <v>317</v>
      </c>
      <c r="C94" s="66" t="s">
        <v>317</v>
      </c>
      <c r="D94" s="66" t="s">
        <v>317</v>
      </c>
      <c r="E94" s="65"/>
      <c r="F94" s="65"/>
      <c r="G94" s="65"/>
      <c r="H94" s="65"/>
      <c r="I94" s="65"/>
      <c r="J94" s="65"/>
      <c r="K94" s="67"/>
    </row>
    <row r="95" spans="1:12">
      <c r="B95" s="55">
        <v>111552</v>
      </c>
      <c r="C95" s="55">
        <v>34106</v>
      </c>
      <c r="D95" s="55">
        <v>6390</v>
      </c>
      <c r="E95" s="65"/>
      <c r="F95" s="65"/>
      <c r="G95" s="65"/>
      <c r="H95" s="65"/>
      <c r="I95" s="65"/>
      <c r="J95" s="65"/>
      <c r="K95" s="67"/>
    </row>
    <row r="96" spans="1:12">
      <c r="B96" s="65" t="s">
        <v>318</v>
      </c>
      <c r="C96" s="65" t="s">
        <v>318</v>
      </c>
      <c r="D96" s="65" t="s">
        <v>318</v>
      </c>
      <c r="E96" s="65"/>
      <c r="F96" s="65"/>
      <c r="G96" s="65"/>
      <c r="H96" s="65"/>
      <c r="I96" s="65"/>
      <c r="J96" s="65"/>
      <c r="K96" s="67"/>
    </row>
    <row r="97" spans="1:12">
      <c r="B97" s="56">
        <v>112133</v>
      </c>
      <c r="C97" s="56">
        <v>33478</v>
      </c>
      <c r="D97" s="56">
        <v>6314</v>
      </c>
      <c r="E97" s="65"/>
      <c r="F97" s="65"/>
      <c r="G97" s="65"/>
      <c r="H97" s="65"/>
      <c r="I97" s="65"/>
      <c r="J97" s="65"/>
      <c r="K97" s="67"/>
    </row>
    <row r="98" spans="1:12">
      <c r="B98" s="66" t="s">
        <v>319</v>
      </c>
      <c r="C98" s="66" t="s">
        <v>321</v>
      </c>
      <c r="D98" s="65"/>
      <c r="E98" s="65"/>
      <c r="F98" s="65"/>
      <c r="G98" s="65"/>
      <c r="H98" s="65"/>
      <c r="I98" s="65"/>
      <c r="J98" s="65"/>
      <c r="K98" s="67"/>
    </row>
    <row r="99" spans="1:12">
      <c r="B99" s="55">
        <v>119836</v>
      </c>
      <c r="C99" s="55">
        <v>42755</v>
      </c>
      <c r="D99" s="65"/>
      <c r="E99" s="65"/>
      <c r="F99" s="65"/>
      <c r="G99" s="65"/>
      <c r="H99" s="65"/>
      <c r="I99" s="65"/>
      <c r="J99" s="65"/>
      <c r="K99" s="67"/>
    </row>
    <row r="100" spans="1:12">
      <c r="A100" s="62"/>
      <c r="B100" s="63"/>
      <c r="C100" s="63"/>
      <c r="D100" s="63"/>
      <c r="E100" s="63"/>
      <c r="F100" s="63"/>
      <c r="G100" s="63"/>
      <c r="H100" s="63"/>
      <c r="I100" s="63"/>
      <c r="J100" s="63"/>
      <c r="K100" s="64"/>
    </row>
    <row r="101" spans="1:12">
      <c r="A101" s="5" t="s">
        <v>10</v>
      </c>
      <c r="B101" s="65" t="s">
        <v>322</v>
      </c>
      <c r="C101" s="65"/>
      <c r="D101" s="65"/>
      <c r="E101" s="65"/>
      <c r="F101" s="65"/>
      <c r="G101" s="65"/>
      <c r="H101" s="65"/>
      <c r="I101" s="65"/>
      <c r="J101" s="20">
        <v>126814</v>
      </c>
      <c r="K101" s="67" t="s">
        <v>329</v>
      </c>
      <c r="L101" s="11">
        <f>SUM(B101:J106)</f>
        <v>292335</v>
      </c>
    </row>
    <row r="102" spans="1:12">
      <c r="B102" s="56">
        <v>74366</v>
      </c>
      <c r="C102" s="65"/>
      <c r="D102" s="65"/>
      <c r="E102" s="65"/>
      <c r="F102" s="65"/>
      <c r="G102" s="65"/>
      <c r="H102" s="65"/>
      <c r="I102" s="65"/>
      <c r="J102" s="65"/>
      <c r="K102" s="67"/>
    </row>
    <row r="103" spans="1:12">
      <c r="B103" s="66" t="s">
        <v>323</v>
      </c>
      <c r="C103" s="65"/>
      <c r="D103" s="65"/>
      <c r="E103" s="65"/>
      <c r="F103" s="65"/>
      <c r="G103" s="65"/>
      <c r="H103" s="65"/>
      <c r="I103" s="65"/>
      <c r="J103" s="65"/>
      <c r="K103" s="67"/>
    </row>
    <row r="104" spans="1:12">
      <c r="B104" s="55">
        <v>46345</v>
      </c>
      <c r="C104" s="65"/>
      <c r="D104" s="65"/>
      <c r="E104" s="65"/>
      <c r="F104" s="65"/>
      <c r="G104" s="65"/>
      <c r="H104" s="65"/>
      <c r="I104" s="65"/>
      <c r="J104" s="65"/>
      <c r="K104" s="67"/>
    </row>
    <row r="105" spans="1:12">
      <c r="B105" s="65" t="s">
        <v>324</v>
      </c>
      <c r="C105" s="65"/>
      <c r="D105" s="65"/>
      <c r="E105" s="65"/>
      <c r="F105" s="65"/>
      <c r="G105" s="65"/>
      <c r="H105" s="65"/>
      <c r="I105" s="65"/>
      <c r="J105" s="65"/>
      <c r="K105" s="67"/>
    </row>
    <row r="106" spans="1:12">
      <c r="B106" s="56">
        <v>44810</v>
      </c>
      <c r="C106" s="65"/>
      <c r="D106" s="65"/>
      <c r="E106" s="65"/>
      <c r="F106" s="65"/>
      <c r="G106" s="65"/>
      <c r="H106" s="65"/>
      <c r="I106" s="65"/>
      <c r="J106" s="65"/>
      <c r="K106" s="67"/>
    </row>
    <row r="107" spans="1:12">
      <c r="A107" s="62"/>
      <c r="B107" s="63"/>
      <c r="C107" s="63"/>
      <c r="D107" s="63"/>
      <c r="E107" s="63"/>
      <c r="F107" s="63"/>
      <c r="G107" s="63"/>
      <c r="H107" s="63"/>
      <c r="I107" s="63"/>
      <c r="J107" s="63"/>
      <c r="K107" s="64"/>
    </row>
    <row r="108" spans="1:12">
      <c r="A108" s="5" t="s">
        <v>259</v>
      </c>
      <c r="B108" s="65" t="s">
        <v>262</v>
      </c>
      <c r="C108" s="65" t="s">
        <v>262</v>
      </c>
      <c r="D108" s="65" t="s">
        <v>262</v>
      </c>
      <c r="E108" s="65"/>
      <c r="F108" s="65"/>
      <c r="G108" s="65"/>
      <c r="H108" s="65"/>
      <c r="I108" s="65"/>
      <c r="J108" s="20">
        <v>4562</v>
      </c>
      <c r="K108" s="67" t="s">
        <v>325</v>
      </c>
      <c r="L108" s="11">
        <f>SUM(B108:J109)</f>
        <v>58475</v>
      </c>
    </row>
    <row r="109" spans="1:12">
      <c r="B109" s="56">
        <v>21121</v>
      </c>
      <c r="C109" s="56">
        <v>27945</v>
      </c>
      <c r="D109" s="56">
        <v>4847</v>
      </c>
      <c r="E109" s="65"/>
      <c r="F109" s="65"/>
      <c r="G109" s="65"/>
      <c r="H109" s="65"/>
      <c r="I109" s="65"/>
      <c r="J109" s="65"/>
      <c r="K109" s="67"/>
    </row>
    <row r="110" spans="1:12">
      <c r="A110" s="59"/>
      <c r="B110" s="60"/>
      <c r="C110" s="60"/>
      <c r="D110" s="60"/>
      <c r="E110" s="60"/>
      <c r="F110" s="60"/>
      <c r="G110" s="60"/>
      <c r="H110" s="60"/>
      <c r="I110" s="60"/>
      <c r="J110" s="60"/>
      <c r="K110" s="69"/>
    </row>
    <row r="111" spans="1:12">
      <c r="A111" s="32" t="s">
        <v>330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7"/>
    </row>
    <row r="112" spans="1:12">
      <c r="A112" s="32"/>
      <c r="B112" s="65"/>
      <c r="C112" s="65"/>
      <c r="D112" s="65"/>
      <c r="E112" s="65"/>
      <c r="F112" s="65"/>
      <c r="G112" s="65"/>
      <c r="H112" s="65"/>
      <c r="I112" s="65"/>
      <c r="J112" s="65"/>
      <c r="K112" s="67"/>
    </row>
    <row r="113" spans="1:11">
      <c r="A113" s="61" t="s">
        <v>326</v>
      </c>
      <c r="K113" s="15"/>
    </row>
    <row r="114" spans="1:11">
      <c r="A114" s="5" t="s">
        <v>327</v>
      </c>
      <c r="K114" s="15"/>
    </row>
    <row r="115" spans="1:11">
      <c r="K115" s="15"/>
    </row>
    <row r="116" spans="1:11">
      <c r="A116" s="70" t="s">
        <v>328</v>
      </c>
      <c r="K116" s="15"/>
    </row>
    <row r="117" spans="1:11">
      <c r="K117" s="15"/>
    </row>
    <row r="118" spans="1:11">
      <c r="K118" s="15"/>
    </row>
    <row r="119" spans="1:11">
      <c r="K119" s="15"/>
    </row>
    <row r="120" spans="1:11">
      <c r="K120" s="15"/>
    </row>
    <row r="121" spans="1:11">
      <c r="K121" s="15"/>
    </row>
    <row r="122" spans="1:11">
      <c r="K122" s="15"/>
    </row>
    <row r="123" spans="1:11">
      <c r="K123" s="15"/>
    </row>
    <row r="124" spans="1:11">
      <c r="K124" s="15"/>
    </row>
    <row r="125" spans="1:11">
      <c r="K125" s="15"/>
    </row>
    <row r="126" spans="1:11">
      <c r="K126" s="15"/>
    </row>
    <row r="127" spans="1:11">
      <c r="K127" s="15"/>
    </row>
    <row r="128" spans="1:11">
      <c r="K128" s="15"/>
    </row>
    <row r="129" spans="11:11">
      <c r="K129" s="15"/>
    </row>
    <row r="130" spans="11:11">
      <c r="K130" s="15"/>
    </row>
    <row r="131" spans="11:11">
      <c r="K131" s="15"/>
    </row>
    <row r="132" spans="11:11">
      <c r="K132" s="15"/>
    </row>
    <row r="133" spans="11:11">
      <c r="K133" s="15"/>
    </row>
    <row r="134" spans="11:11">
      <c r="K134" s="15"/>
    </row>
    <row r="135" spans="11:11">
      <c r="K135" s="15"/>
    </row>
    <row r="136" spans="11:11">
      <c r="K136" s="15"/>
    </row>
    <row r="137" spans="11:11">
      <c r="K137" s="15"/>
    </row>
    <row r="138" spans="11:11">
      <c r="K138" s="15"/>
    </row>
    <row r="139" spans="11:11">
      <c r="K139" s="15"/>
    </row>
    <row r="140" spans="11:11">
      <c r="K140" s="15"/>
    </row>
    <row r="141" spans="11:11">
      <c r="K141" s="15"/>
    </row>
    <row r="142" spans="11:11">
      <c r="K142" s="15"/>
    </row>
    <row r="143" spans="11:11">
      <c r="K143" s="15"/>
    </row>
    <row r="144" spans="11:11">
      <c r="K144" s="15"/>
    </row>
    <row r="145" spans="11:11">
      <c r="K145" s="15"/>
    </row>
    <row r="146" spans="11:11">
      <c r="K146" s="15"/>
    </row>
    <row r="147" spans="11:11">
      <c r="K147" s="15"/>
    </row>
    <row r="148" spans="11:11">
      <c r="K148" s="15"/>
    </row>
    <row r="149" spans="11:11">
      <c r="K149" s="15"/>
    </row>
  </sheetData>
  <hyperlinks>
    <hyperlink ref="A116" r:id="rId1"/>
  </hyperlinks>
  <pageMargins left="0.7" right="0.7" top="0.75" bottom="0.75" header="0.3" footer="0.3"/>
  <pageSetup scale="59" fitToHeight="11" orientation="landscape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showGridLines="0" workbookViewId="0"/>
  </sheetViews>
  <sheetFormatPr defaultRowHeight="12.75"/>
  <cols>
    <col min="1" max="9" width="17.7109375" customWidth="1"/>
    <col min="10" max="10" width="26.7109375" style="72" customWidth="1"/>
    <col min="11" max="11" width="17.7109375" customWidth="1"/>
  </cols>
  <sheetData>
    <row r="1" spans="1:12" ht="20.25">
      <c r="A1" s="23" t="s">
        <v>0</v>
      </c>
      <c r="B1" s="6"/>
      <c r="C1" s="6"/>
      <c r="D1" s="6"/>
      <c r="E1" s="6"/>
      <c r="F1" s="2"/>
      <c r="G1" s="2"/>
      <c r="H1" s="3"/>
      <c r="I1" s="4"/>
      <c r="J1" s="2"/>
      <c r="K1" s="5"/>
      <c r="L1" s="5"/>
    </row>
    <row r="2" spans="1:12" ht="20.25">
      <c r="A2" s="24" t="s">
        <v>185</v>
      </c>
      <c r="B2" s="6"/>
      <c r="C2" s="6"/>
      <c r="D2" s="2"/>
      <c r="E2" s="2"/>
      <c r="F2" s="2"/>
      <c r="G2" s="2"/>
      <c r="H2" s="3"/>
      <c r="I2" s="4"/>
      <c r="J2" s="2"/>
      <c r="K2" s="5"/>
      <c r="L2" s="5"/>
    </row>
    <row r="3" spans="1:12" ht="14.25">
      <c r="A3" s="2"/>
      <c r="B3" s="2"/>
      <c r="C3" s="2"/>
      <c r="D3" s="2"/>
      <c r="E3" s="2"/>
      <c r="F3" s="2"/>
      <c r="G3" s="2"/>
      <c r="H3" s="2"/>
      <c r="I3" s="2"/>
      <c r="J3" s="2"/>
      <c r="K3" s="5"/>
      <c r="L3" s="5"/>
    </row>
    <row r="4" spans="1:12" ht="36.75" customHeight="1">
      <c r="A4" s="25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7" t="s">
        <v>110</v>
      </c>
      <c r="G4" s="27" t="s">
        <v>119</v>
      </c>
      <c r="H4" s="26" t="s">
        <v>14</v>
      </c>
      <c r="I4" s="28" t="s">
        <v>111</v>
      </c>
      <c r="J4" s="29" t="s">
        <v>6</v>
      </c>
      <c r="K4" s="5"/>
      <c r="L4" s="5"/>
    </row>
    <row r="5" spans="1:12" ht="14.25">
      <c r="A5" s="2"/>
      <c r="B5" s="2"/>
      <c r="C5" s="2"/>
      <c r="D5" s="2"/>
      <c r="E5" s="2"/>
      <c r="F5" s="2"/>
      <c r="G5" s="2"/>
      <c r="H5" s="2"/>
      <c r="I5" s="2"/>
      <c r="J5" s="8"/>
      <c r="K5" s="5"/>
      <c r="L5" s="5"/>
    </row>
    <row r="6" spans="1:12" ht="14.25">
      <c r="A6" s="9" t="s">
        <v>7</v>
      </c>
      <c r="B6" s="10" t="s">
        <v>186</v>
      </c>
      <c r="C6" s="10"/>
      <c r="D6" s="2"/>
      <c r="E6" s="10"/>
      <c r="F6" s="2"/>
      <c r="G6" s="2"/>
      <c r="H6" s="10"/>
      <c r="I6" s="11">
        <f>668769+7002</f>
        <v>675771</v>
      </c>
      <c r="J6" s="12" t="s">
        <v>329</v>
      </c>
      <c r="K6" s="11">
        <f>SUM(B6:I11)</f>
        <v>1802828</v>
      </c>
      <c r="L6" s="5"/>
    </row>
    <row r="7" spans="1:12" ht="14.25">
      <c r="A7" s="2"/>
      <c r="B7" s="11">
        <v>394113</v>
      </c>
      <c r="C7" s="11"/>
      <c r="D7" s="2"/>
      <c r="E7" s="11"/>
      <c r="F7" s="2"/>
      <c r="G7" s="2"/>
      <c r="H7" s="11"/>
      <c r="I7" s="11"/>
      <c r="J7" s="12"/>
      <c r="K7" s="5"/>
      <c r="L7" s="5"/>
    </row>
    <row r="8" spans="1:12" ht="14.25">
      <c r="A8" s="2"/>
      <c r="B8" s="41" t="s">
        <v>187</v>
      </c>
      <c r="C8" s="11"/>
      <c r="D8" s="11"/>
      <c r="E8" s="11"/>
      <c r="F8" s="11"/>
      <c r="G8" s="11"/>
      <c r="H8" s="11"/>
      <c r="I8" s="11"/>
      <c r="J8" s="12"/>
      <c r="K8" s="5"/>
      <c r="L8" s="5"/>
    </row>
    <row r="9" spans="1:12" ht="14.25">
      <c r="A9" s="2"/>
      <c r="B9" s="42">
        <v>353809</v>
      </c>
      <c r="C9" s="10"/>
      <c r="D9" s="11"/>
      <c r="E9" s="11"/>
      <c r="F9" s="10"/>
      <c r="G9" s="10"/>
      <c r="H9" s="10"/>
      <c r="I9" s="11"/>
      <c r="J9" s="12"/>
      <c r="K9" s="5"/>
      <c r="L9" s="5"/>
    </row>
    <row r="10" spans="1:12" ht="14.25">
      <c r="A10" s="2"/>
      <c r="B10" s="10" t="s">
        <v>188</v>
      </c>
      <c r="C10" s="11"/>
      <c r="D10" s="11"/>
      <c r="E10" s="11"/>
      <c r="F10" s="11"/>
      <c r="G10" s="11"/>
      <c r="H10" s="11"/>
      <c r="I10" s="11"/>
      <c r="J10" s="12"/>
      <c r="K10" s="5"/>
      <c r="L10" s="5"/>
    </row>
    <row r="11" spans="1:12" ht="14.25">
      <c r="A11" s="33"/>
      <c r="B11" s="34">
        <v>379135</v>
      </c>
      <c r="C11" s="34"/>
      <c r="D11" s="34"/>
      <c r="E11" s="34"/>
      <c r="F11" s="34"/>
      <c r="G11" s="34"/>
      <c r="H11" s="34"/>
      <c r="I11" s="34"/>
      <c r="J11" s="36"/>
      <c r="K11" s="5"/>
      <c r="L11" s="5"/>
    </row>
    <row r="12" spans="1:12" ht="14.25">
      <c r="A12" s="2"/>
      <c r="B12" s="10"/>
      <c r="C12" s="11"/>
      <c r="D12" s="11"/>
      <c r="E12" s="11"/>
      <c r="F12" s="11"/>
      <c r="G12" s="11"/>
      <c r="H12" s="11"/>
      <c r="I12" s="11"/>
      <c r="J12" s="12"/>
      <c r="K12" s="5"/>
      <c r="L12" s="5"/>
    </row>
    <row r="13" spans="1:12" ht="14.25">
      <c r="A13" s="9" t="s">
        <v>8</v>
      </c>
      <c r="B13" s="10" t="s">
        <v>189</v>
      </c>
      <c r="C13" s="10" t="s">
        <v>189</v>
      </c>
      <c r="D13" s="10" t="s">
        <v>189</v>
      </c>
      <c r="E13" s="10"/>
      <c r="F13" s="10" t="s">
        <v>190</v>
      </c>
      <c r="G13" s="10"/>
      <c r="H13" s="10"/>
      <c r="I13" s="14">
        <f>863115+5835</f>
        <v>868950</v>
      </c>
      <c r="J13" s="12" t="s">
        <v>329</v>
      </c>
      <c r="K13" s="11">
        <f>SUM(B13:I27)</f>
        <v>4515672</v>
      </c>
      <c r="L13" s="5"/>
    </row>
    <row r="14" spans="1:12" ht="14.25">
      <c r="A14" s="2"/>
      <c r="B14" s="11">
        <v>447953</v>
      </c>
      <c r="C14" s="11">
        <v>63149</v>
      </c>
      <c r="D14" s="11">
        <v>8671</v>
      </c>
      <c r="E14" s="11"/>
      <c r="F14" s="11">
        <v>56896</v>
      </c>
      <c r="G14" s="11"/>
      <c r="H14" s="11"/>
      <c r="I14" s="11"/>
      <c r="J14" s="15"/>
      <c r="K14" s="5"/>
      <c r="L14" s="5"/>
    </row>
    <row r="15" spans="1:12" ht="14.25">
      <c r="A15" s="2"/>
      <c r="B15" s="41" t="s">
        <v>191</v>
      </c>
      <c r="C15" s="41" t="s">
        <v>191</v>
      </c>
      <c r="D15" s="41" t="s">
        <v>191</v>
      </c>
      <c r="E15" s="11"/>
      <c r="F15" s="41" t="s">
        <v>192</v>
      </c>
      <c r="G15" s="11"/>
      <c r="H15" s="11"/>
      <c r="I15" s="11"/>
      <c r="J15" s="12"/>
      <c r="K15" s="5"/>
      <c r="L15" s="5"/>
    </row>
    <row r="16" spans="1:12" ht="14.25">
      <c r="A16" s="19"/>
      <c r="B16" s="48">
        <v>420908</v>
      </c>
      <c r="C16" s="48">
        <v>59227</v>
      </c>
      <c r="D16" s="48">
        <v>8799</v>
      </c>
      <c r="E16" s="30"/>
      <c r="F16" s="46">
        <v>55872</v>
      </c>
      <c r="G16" s="30"/>
      <c r="H16" s="30"/>
      <c r="I16" s="20"/>
      <c r="J16" s="31"/>
      <c r="K16" s="5"/>
      <c r="L16" s="5"/>
    </row>
    <row r="17" spans="1:12" ht="14.25">
      <c r="A17" s="19"/>
      <c r="B17" s="31" t="s">
        <v>193</v>
      </c>
      <c r="C17" s="31" t="s">
        <v>193</v>
      </c>
      <c r="D17" s="31" t="s">
        <v>193</v>
      </c>
      <c r="E17" s="30"/>
      <c r="F17" s="30" t="s">
        <v>194</v>
      </c>
      <c r="G17" s="30"/>
      <c r="H17" s="30"/>
      <c r="I17" s="20"/>
      <c r="J17" s="31"/>
      <c r="K17" s="5"/>
      <c r="L17" s="5"/>
    </row>
    <row r="18" spans="1:12" ht="14.25">
      <c r="A18" s="19"/>
      <c r="B18" s="31">
        <v>383011</v>
      </c>
      <c r="C18" s="31">
        <v>58913</v>
      </c>
      <c r="D18" s="31">
        <v>8483</v>
      </c>
      <c r="E18" s="30"/>
      <c r="F18" s="30">
        <v>75806</v>
      </c>
      <c r="G18" s="30"/>
      <c r="H18" s="30"/>
      <c r="I18" s="20"/>
      <c r="J18" s="31"/>
      <c r="K18" s="5"/>
      <c r="L18" s="5"/>
    </row>
    <row r="19" spans="1:12" ht="14.25">
      <c r="A19" s="19"/>
      <c r="B19" s="46" t="s">
        <v>195</v>
      </c>
      <c r="C19" s="46" t="s">
        <v>196</v>
      </c>
      <c r="D19" s="46" t="s">
        <v>196</v>
      </c>
      <c r="E19" s="30"/>
      <c r="F19" s="30"/>
      <c r="G19" s="30"/>
      <c r="H19" s="30"/>
      <c r="I19" s="20"/>
      <c r="J19" s="31"/>
      <c r="K19" s="5"/>
      <c r="L19" s="5"/>
    </row>
    <row r="20" spans="1:12" ht="14.25">
      <c r="A20" s="19"/>
      <c r="B20" s="46">
        <v>423224</v>
      </c>
      <c r="C20" s="46">
        <v>66964</v>
      </c>
      <c r="D20" s="46">
        <v>10192</v>
      </c>
      <c r="E20" s="30"/>
      <c r="F20" s="30"/>
      <c r="G20" s="30"/>
      <c r="H20" s="30"/>
      <c r="I20" s="20"/>
      <c r="J20" s="31"/>
      <c r="K20" s="5"/>
      <c r="L20" s="5"/>
    </row>
    <row r="21" spans="1:12" ht="14.25">
      <c r="A21" s="19"/>
      <c r="B21" s="31" t="s">
        <v>197</v>
      </c>
      <c r="C21" s="31" t="s">
        <v>197</v>
      </c>
      <c r="D21" s="31" t="s">
        <v>197</v>
      </c>
      <c r="E21" s="30"/>
      <c r="F21" s="30"/>
      <c r="G21" s="30"/>
      <c r="H21" s="30"/>
      <c r="I21" s="20"/>
      <c r="J21" s="31"/>
      <c r="K21" s="5"/>
      <c r="L21" s="5"/>
    </row>
    <row r="22" spans="1:12" ht="14.25">
      <c r="A22" s="19"/>
      <c r="B22" s="31">
        <v>442989</v>
      </c>
      <c r="C22" s="31">
        <v>59328</v>
      </c>
      <c r="D22" s="31">
        <v>9289</v>
      </c>
      <c r="E22" s="30"/>
      <c r="F22" s="30"/>
      <c r="G22" s="30"/>
      <c r="H22" s="30"/>
      <c r="I22" s="20"/>
      <c r="J22" s="31"/>
      <c r="K22" s="5"/>
      <c r="L22" s="5"/>
    </row>
    <row r="23" spans="1:12" ht="14.25">
      <c r="A23" s="19"/>
      <c r="B23" s="46" t="s">
        <v>198</v>
      </c>
      <c r="C23" s="46" t="s">
        <v>198</v>
      </c>
      <c r="D23" s="46" t="s">
        <v>198</v>
      </c>
      <c r="E23" s="30"/>
      <c r="F23" s="30"/>
      <c r="G23" s="30"/>
      <c r="H23" s="30"/>
      <c r="I23" s="20"/>
      <c r="J23" s="31"/>
      <c r="K23" s="5"/>
      <c r="L23" s="5"/>
    </row>
    <row r="24" spans="1:12" ht="14.25">
      <c r="A24" s="19"/>
      <c r="B24" s="46">
        <v>436565</v>
      </c>
      <c r="C24" s="46">
        <v>59030</v>
      </c>
      <c r="D24" s="46">
        <v>9110</v>
      </c>
      <c r="E24" s="30"/>
      <c r="F24" s="30"/>
      <c r="G24" s="30"/>
      <c r="H24" s="30"/>
      <c r="I24" s="20"/>
      <c r="J24" s="31"/>
      <c r="K24" s="5"/>
      <c r="L24" s="5"/>
    </row>
    <row r="25" spans="1:12" ht="14.25">
      <c r="A25" s="19"/>
      <c r="B25" s="31" t="s">
        <v>199</v>
      </c>
      <c r="C25" s="31" t="s">
        <v>199</v>
      </c>
      <c r="D25" s="31" t="s">
        <v>199</v>
      </c>
      <c r="E25" s="30"/>
      <c r="F25" s="30"/>
      <c r="G25" s="30"/>
      <c r="H25" s="30"/>
      <c r="I25" s="20"/>
      <c r="J25" s="31"/>
      <c r="K25" s="5"/>
      <c r="L25" s="5"/>
    </row>
    <row r="26" spans="1:12" ht="14.25">
      <c r="A26" s="33"/>
      <c r="B26" s="36">
        <v>412838</v>
      </c>
      <c r="C26" s="36">
        <v>60317</v>
      </c>
      <c r="D26" s="36">
        <v>9188</v>
      </c>
      <c r="E26" s="35"/>
      <c r="F26" s="35"/>
      <c r="G26" s="35"/>
      <c r="H26" s="35"/>
      <c r="I26" s="34"/>
      <c r="J26" s="36"/>
      <c r="K26" s="5"/>
      <c r="L26" s="5"/>
    </row>
    <row r="27" spans="1:12" ht="14.25">
      <c r="A27" s="2"/>
      <c r="E27" s="11"/>
      <c r="F27" s="10"/>
      <c r="G27" s="10"/>
      <c r="H27" s="10"/>
      <c r="I27" s="11"/>
      <c r="J27" s="12"/>
      <c r="K27" s="5"/>
      <c r="L27" s="5"/>
    </row>
    <row r="28" spans="1:12" ht="14.25">
      <c r="A28" s="2" t="s">
        <v>12</v>
      </c>
      <c r="B28" s="10" t="s">
        <v>200</v>
      </c>
      <c r="C28" s="10" t="s">
        <v>201</v>
      </c>
      <c r="D28" s="10" t="s">
        <v>201</v>
      </c>
      <c r="E28" s="10" t="s">
        <v>200</v>
      </c>
      <c r="F28" s="10" t="s">
        <v>200</v>
      </c>
      <c r="G28" s="10"/>
      <c r="H28" s="10"/>
      <c r="I28" s="10">
        <f>150275+337+709</f>
        <v>151321</v>
      </c>
      <c r="J28" s="12" t="s">
        <v>329</v>
      </c>
      <c r="K28" s="11">
        <f>SUM(B28:I31)</f>
        <v>695200</v>
      </c>
      <c r="L28" s="5"/>
    </row>
    <row r="29" spans="1:12" ht="14.25">
      <c r="A29" s="19"/>
      <c r="B29" s="20">
        <v>173357</v>
      </c>
      <c r="C29" s="30">
        <v>121213</v>
      </c>
      <c r="D29" s="30">
        <v>21407</v>
      </c>
      <c r="E29" s="30">
        <v>15714</v>
      </c>
      <c r="F29" s="30">
        <v>19079</v>
      </c>
      <c r="G29" s="30"/>
      <c r="H29" s="30"/>
      <c r="I29" s="30"/>
      <c r="J29" s="31"/>
      <c r="K29" s="5"/>
      <c r="L29" s="5"/>
    </row>
    <row r="30" spans="1:12" ht="14.25">
      <c r="A30" s="19"/>
      <c r="B30" s="46" t="s">
        <v>202</v>
      </c>
      <c r="C30" s="30"/>
      <c r="D30" s="30"/>
      <c r="E30" s="46" t="s">
        <v>201</v>
      </c>
      <c r="F30" s="46" t="s">
        <v>202</v>
      </c>
      <c r="G30" s="30"/>
      <c r="H30" s="30"/>
      <c r="I30" s="30"/>
      <c r="J30" s="31"/>
      <c r="K30" s="32"/>
      <c r="L30" s="5"/>
    </row>
    <row r="31" spans="1:12" ht="14.25">
      <c r="A31" s="33"/>
      <c r="B31" s="47">
        <v>162991</v>
      </c>
      <c r="C31" s="35"/>
      <c r="D31" s="35"/>
      <c r="E31" s="47">
        <v>9679</v>
      </c>
      <c r="F31" s="47">
        <v>20439</v>
      </c>
      <c r="G31" s="35"/>
      <c r="H31" s="35"/>
      <c r="I31" s="35"/>
      <c r="J31" s="36"/>
      <c r="K31" s="5"/>
      <c r="L31" s="5"/>
    </row>
    <row r="32" spans="1:12" ht="14.25">
      <c r="A32" s="2"/>
      <c r="B32" s="10"/>
      <c r="C32" s="10"/>
      <c r="D32" s="10"/>
      <c r="E32" s="10"/>
      <c r="F32" s="10"/>
      <c r="G32" s="10"/>
      <c r="H32" s="10"/>
      <c r="I32" s="10"/>
      <c r="J32" s="12"/>
      <c r="K32" s="5"/>
      <c r="L32" s="5"/>
    </row>
    <row r="33" spans="1:12" ht="14.25">
      <c r="A33" s="2" t="s">
        <v>15</v>
      </c>
      <c r="B33" s="10" t="s">
        <v>61</v>
      </c>
      <c r="C33" s="10" t="s">
        <v>203</v>
      </c>
      <c r="D33" s="10" t="s">
        <v>61</v>
      </c>
      <c r="E33" s="10" t="s">
        <v>61</v>
      </c>
      <c r="F33" s="10"/>
      <c r="G33" s="10"/>
      <c r="H33" s="10"/>
      <c r="I33" s="10">
        <v>173604</v>
      </c>
      <c r="J33" s="12" t="s">
        <v>329</v>
      </c>
      <c r="K33" s="11">
        <f>SUM(B33:I36)</f>
        <v>831479</v>
      </c>
      <c r="L33" s="5"/>
    </row>
    <row r="34" spans="1:12" ht="14.25">
      <c r="A34" s="2"/>
      <c r="B34" s="10">
        <v>141728</v>
      </c>
      <c r="C34" s="10">
        <v>159478</v>
      </c>
      <c r="D34" s="10">
        <v>20643</v>
      </c>
      <c r="E34" s="10">
        <v>10711</v>
      </c>
      <c r="F34" s="10"/>
      <c r="G34" s="10"/>
      <c r="H34" s="10"/>
      <c r="I34" s="10"/>
      <c r="J34" s="12"/>
      <c r="K34" s="5"/>
      <c r="L34" s="5"/>
    </row>
    <row r="35" spans="1:12" ht="14.25">
      <c r="A35" s="2"/>
      <c r="B35" s="41" t="s">
        <v>60</v>
      </c>
      <c r="C35" s="41" t="s">
        <v>204</v>
      </c>
      <c r="D35" s="41" t="s">
        <v>204</v>
      </c>
      <c r="E35" s="41" t="s">
        <v>204</v>
      </c>
      <c r="F35" s="10"/>
      <c r="G35" s="10"/>
      <c r="H35" s="10"/>
      <c r="I35" s="10"/>
      <c r="J35" s="12"/>
      <c r="K35" s="5"/>
      <c r="L35" s="5"/>
    </row>
    <row r="36" spans="1:12" ht="14.25">
      <c r="A36" s="2"/>
      <c r="B36" s="41">
        <v>146722</v>
      </c>
      <c r="C36" s="41">
        <v>145523</v>
      </c>
      <c r="D36" s="41">
        <v>22967</v>
      </c>
      <c r="E36" s="41">
        <v>10103</v>
      </c>
      <c r="F36" s="10"/>
      <c r="G36" s="10"/>
      <c r="H36" s="10"/>
      <c r="I36" s="10"/>
      <c r="J36" s="12"/>
      <c r="K36" s="5"/>
      <c r="L36" s="5"/>
    </row>
    <row r="37" spans="1:12" ht="14.25">
      <c r="A37" s="2"/>
      <c r="B37" s="12" t="s">
        <v>205</v>
      </c>
      <c r="C37" s="10" t="s">
        <v>206</v>
      </c>
      <c r="D37" s="10" t="s">
        <v>206</v>
      </c>
      <c r="E37" s="10" t="s">
        <v>206</v>
      </c>
      <c r="F37" s="10"/>
      <c r="G37" s="10"/>
      <c r="H37" s="10"/>
      <c r="I37" s="10"/>
      <c r="J37" s="12"/>
      <c r="K37" s="5"/>
      <c r="L37" s="5"/>
    </row>
    <row r="38" spans="1:12" ht="14.25">
      <c r="A38" s="2"/>
      <c r="B38" s="12">
        <v>140081</v>
      </c>
      <c r="C38" s="10">
        <v>146841</v>
      </c>
      <c r="D38" s="10">
        <v>23032</v>
      </c>
      <c r="E38" s="10">
        <v>9597</v>
      </c>
      <c r="F38" s="10"/>
      <c r="G38" s="10"/>
      <c r="H38" s="10"/>
      <c r="I38" s="10"/>
      <c r="J38" s="12"/>
      <c r="K38" s="5"/>
      <c r="L38" s="5"/>
    </row>
    <row r="39" spans="1:12" ht="14.25">
      <c r="A39" s="2"/>
      <c r="B39" s="41" t="s">
        <v>207</v>
      </c>
      <c r="C39" s="41" t="s">
        <v>208</v>
      </c>
      <c r="D39" s="41" t="s">
        <v>208</v>
      </c>
      <c r="E39" s="41" t="s">
        <v>208</v>
      </c>
      <c r="F39" s="10"/>
      <c r="G39" s="10"/>
      <c r="H39" s="10"/>
      <c r="I39" s="10"/>
      <c r="J39" s="12"/>
      <c r="K39" s="5"/>
      <c r="L39" s="5"/>
    </row>
    <row r="40" spans="1:12" ht="14.25">
      <c r="A40" s="33"/>
      <c r="B40" s="47">
        <v>130205</v>
      </c>
      <c r="C40" s="47">
        <v>143470</v>
      </c>
      <c r="D40" s="47">
        <v>22260</v>
      </c>
      <c r="E40" s="47">
        <v>9743</v>
      </c>
      <c r="F40" s="35"/>
      <c r="G40" s="35"/>
      <c r="H40" s="35"/>
      <c r="I40" s="35"/>
      <c r="J40" s="36"/>
      <c r="K40" s="5"/>
      <c r="L40" s="5"/>
    </row>
    <row r="41" spans="1:12" ht="14.25">
      <c r="A41" s="2"/>
      <c r="B41" s="10"/>
      <c r="C41" s="10"/>
      <c r="D41" s="10"/>
      <c r="E41" s="10"/>
      <c r="F41" s="10"/>
      <c r="G41" s="10"/>
      <c r="H41" s="10"/>
      <c r="I41" s="10"/>
      <c r="J41" s="12"/>
      <c r="K41" s="5"/>
      <c r="L41" s="5"/>
    </row>
    <row r="42" spans="1:12" ht="14.25">
      <c r="A42" s="2" t="s">
        <v>117</v>
      </c>
      <c r="B42" s="10" t="s">
        <v>209</v>
      </c>
      <c r="C42" s="10" t="s">
        <v>210</v>
      </c>
      <c r="D42" s="10"/>
      <c r="E42" s="10"/>
      <c r="F42" s="10"/>
      <c r="G42" s="10"/>
      <c r="H42" s="10"/>
      <c r="I42" s="10">
        <f>17038+42+115</f>
        <v>17195</v>
      </c>
      <c r="J42" s="12" t="s">
        <v>329</v>
      </c>
      <c r="K42" s="11">
        <f>SUM(B42:I43)</f>
        <v>268832</v>
      </c>
      <c r="L42" s="5"/>
    </row>
    <row r="43" spans="1:12" ht="14.25">
      <c r="A43" s="33"/>
      <c r="B43" s="35">
        <v>124780</v>
      </c>
      <c r="C43" s="35">
        <v>126857</v>
      </c>
      <c r="D43" s="35"/>
      <c r="E43" s="35"/>
      <c r="F43" s="35"/>
      <c r="G43" s="35"/>
      <c r="H43" s="35"/>
      <c r="I43" s="35"/>
      <c r="J43" s="36"/>
      <c r="K43" s="5"/>
      <c r="L43" s="5"/>
    </row>
    <row r="44" spans="1:12" ht="14.25">
      <c r="A44" s="2"/>
      <c r="B44" s="10"/>
      <c r="C44" s="10"/>
      <c r="D44" s="10"/>
      <c r="E44" s="10"/>
      <c r="F44" s="10"/>
      <c r="G44" s="10"/>
      <c r="H44" s="10"/>
      <c r="I44" s="10"/>
      <c r="J44" s="12"/>
      <c r="K44" s="5"/>
      <c r="L44" s="5"/>
    </row>
    <row r="45" spans="1:12" ht="14.25">
      <c r="A45" s="2" t="s">
        <v>67</v>
      </c>
      <c r="B45" s="10" t="s">
        <v>211</v>
      </c>
      <c r="C45" s="10" t="s">
        <v>212</v>
      </c>
      <c r="D45" s="10" t="s">
        <v>212</v>
      </c>
      <c r="E45" s="10" t="s">
        <v>212</v>
      </c>
      <c r="F45" s="10" t="s">
        <v>211</v>
      </c>
      <c r="G45" s="10"/>
      <c r="H45" s="5"/>
      <c r="I45" s="11">
        <f>60497+2648+247</f>
        <v>63392</v>
      </c>
      <c r="J45" s="12" t="s">
        <v>329</v>
      </c>
      <c r="K45" s="11">
        <f>SUM(B45:I46)</f>
        <v>512587</v>
      </c>
      <c r="L45" s="5"/>
    </row>
    <row r="46" spans="1:12" ht="14.25">
      <c r="A46" s="19"/>
      <c r="B46" s="30">
        <v>196857</v>
      </c>
      <c r="C46" s="30">
        <v>196274</v>
      </c>
      <c r="D46" s="30">
        <v>32858</v>
      </c>
      <c r="E46" s="30">
        <v>11656</v>
      </c>
      <c r="F46" s="30">
        <v>11550</v>
      </c>
      <c r="G46" s="30"/>
      <c r="H46" s="32"/>
      <c r="I46" s="20"/>
      <c r="J46" s="31"/>
      <c r="K46" s="5"/>
      <c r="L46" s="5"/>
    </row>
    <row r="47" spans="1:12" ht="14.25">
      <c r="A47" s="19"/>
      <c r="B47" s="46" t="s">
        <v>142</v>
      </c>
      <c r="C47" s="46" t="s">
        <v>213</v>
      </c>
      <c r="D47" s="46" t="s">
        <v>213</v>
      </c>
      <c r="E47" s="46" t="s">
        <v>213</v>
      </c>
      <c r="F47" s="46" t="s">
        <v>213</v>
      </c>
      <c r="G47" s="30"/>
      <c r="H47" s="32"/>
      <c r="I47" s="20"/>
      <c r="J47" s="31"/>
      <c r="K47" s="5"/>
      <c r="L47" s="5"/>
    </row>
    <row r="48" spans="1:12" ht="14.25">
      <c r="A48" s="33"/>
      <c r="B48" s="47">
        <v>198406</v>
      </c>
      <c r="C48" s="47">
        <v>186184</v>
      </c>
      <c r="D48" s="47">
        <v>32571</v>
      </c>
      <c r="E48" s="47">
        <v>9315</v>
      </c>
      <c r="F48" s="47">
        <v>7658</v>
      </c>
      <c r="G48" s="35"/>
      <c r="H48" s="37"/>
      <c r="I48" s="34"/>
      <c r="J48" s="36"/>
      <c r="K48" s="5"/>
      <c r="L48" s="5"/>
    </row>
    <row r="49" spans="1:12" ht="14.25">
      <c r="A49" s="2"/>
      <c r="B49" s="10"/>
      <c r="C49" s="10"/>
      <c r="D49" s="10"/>
      <c r="E49" s="10"/>
      <c r="F49" s="10"/>
      <c r="G49" s="10"/>
      <c r="H49" s="5"/>
      <c r="I49" s="11"/>
      <c r="J49" s="12"/>
      <c r="K49" s="5"/>
      <c r="L49" s="5"/>
    </row>
    <row r="50" spans="1:12" ht="14.25">
      <c r="A50" s="2" t="s">
        <v>16</v>
      </c>
      <c r="B50" s="10" t="s">
        <v>214</v>
      </c>
      <c r="C50" s="10" t="s">
        <v>214</v>
      </c>
      <c r="D50" s="10" t="s">
        <v>214</v>
      </c>
      <c r="E50" s="10"/>
      <c r="F50" s="10"/>
      <c r="G50" s="10"/>
      <c r="H50" s="5"/>
      <c r="I50" s="11">
        <f>132399+67+377</f>
        <v>132843</v>
      </c>
      <c r="J50" s="12" t="s">
        <v>329</v>
      </c>
      <c r="K50" s="11">
        <f>SUM(B50:I54)</f>
        <v>1104648</v>
      </c>
      <c r="L50" s="5"/>
    </row>
    <row r="51" spans="1:12" ht="14.25">
      <c r="A51" s="2"/>
      <c r="B51" s="10">
        <v>249125</v>
      </c>
      <c r="C51" s="10">
        <v>197339</v>
      </c>
      <c r="D51" s="10">
        <v>45509</v>
      </c>
      <c r="E51" s="10"/>
      <c r="F51" s="10"/>
      <c r="G51" s="10"/>
      <c r="H51" s="5"/>
      <c r="I51" s="11"/>
      <c r="J51" s="12"/>
      <c r="K51" s="5"/>
      <c r="L51" s="5"/>
    </row>
    <row r="52" spans="1:12" ht="14.25">
      <c r="A52" s="2"/>
      <c r="B52" s="41" t="s">
        <v>215</v>
      </c>
      <c r="C52" s="41" t="s">
        <v>215</v>
      </c>
      <c r="D52" s="41" t="s">
        <v>215</v>
      </c>
      <c r="E52" s="12"/>
      <c r="F52" s="12"/>
      <c r="G52" s="12"/>
      <c r="H52" s="5"/>
      <c r="I52" s="11"/>
      <c r="J52" s="12"/>
      <c r="K52" s="5"/>
      <c r="L52" s="5"/>
    </row>
    <row r="53" spans="1:12" ht="14.25">
      <c r="A53" s="33"/>
      <c r="B53" s="47">
        <v>236027</v>
      </c>
      <c r="C53" s="47">
        <v>197682</v>
      </c>
      <c r="D53" s="47">
        <v>46123</v>
      </c>
      <c r="E53" s="36"/>
      <c r="F53" s="36"/>
      <c r="G53" s="36"/>
      <c r="H53" s="37"/>
      <c r="I53" s="34"/>
      <c r="J53" s="36"/>
      <c r="K53" s="5"/>
      <c r="L53" s="5"/>
    </row>
    <row r="54" spans="1:12" ht="14.25">
      <c r="A54" s="2"/>
      <c r="B54" s="10"/>
      <c r="C54" s="10"/>
      <c r="D54" s="10"/>
      <c r="E54" s="10"/>
      <c r="F54" s="10"/>
      <c r="G54" s="10"/>
      <c r="H54" s="5"/>
      <c r="I54" s="11"/>
      <c r="J54" s="12"/>
      <c r="K54" s="5"/>
      <c r="L54" s="5"/>
    </row>
    <row r="55" spans="1:12" ht="14.25">
      <c r="A55" s="9" t="s">
        <v>11</v>
      </c>
      <c r="B55" s="7" t="s">
        <v>216</v>
      </c>
      <c r="C55" s="7" t="s">
        <v>217</v>
      </c>
      <c r="D55" s="7" t="s">
        <v>217</v>
      </c>
      <c r="E55" s="7" t="s">
        <v>218</v>
      </c>
      <c r="F55" s="7"/>
      <c r="G55" s="7" t="s">
        <v>219</v>
      </c>
      <c r="H55" s="10"/>
      <c r="I55" s="11">
        <f>1314446+1088+3405</f>
        <v>1318939</v>
      </c>
      <c r="J55" s="12" t="s">
        <v>329</v>
      </c>
      <c r="K55" s="11">
        <f>SUM(B55:I69)</f>
        <v>5067118</v>
      </c>
      <c r="L55" s="5"/>
    </row>
    <row r="56" spans="1:12" ht="14.25">
      <c r="A56" s="19"/>
      <c r="B56" s="20">
        <v>366331</v>
      </c>
      <c r="C56" s="20">
        <v>216969</v>
      </c>
      <c r="D56" s="20">
        <v>35603</v>
      </c>
      <c r="E56" s="20">
        <v>16830</v>
      </c>
      <c r="F56" s="20"/>
      <c r="G56" s="20">
        <v>3868</v>
      </c>
      <c r="H56" s="20"/>
      <c r="I56" s="20"/>
      <c r="J56" s="31"/>
      <c r="K56" s="5"/>
      <c r="L56" s="5"/>
    </row>
    <row r="57" spans="1:12" ht="14.25">
      <c r="A57" s="19"/>
      <c r="B57" s="46" t="s">
        <v>218</v>
      </c>
      <c r="C57" s="46" t="s">
        <v>218</v>
      </c>
      <c r="D57" s="46" t="s">
        <v>218</v>
      </c>
      <c r="E57" s="46" t="s">
        <v>220</v>
      </c>
      <c r="F57" s="30"/>
      <c r="G57" s="30"/>
      <c r="H57" s="30"/>
      <c r="I57" s="30"/>
      <c r="J57" s="31"/>
      <c r="K57" s="5"/>
      <c r="L57" s="5"/>
    </row>
    <row r="58" spans="1:12" ht="14.25">
      <c r="A58" s="19"/>
      <c r="B58" s="46">
        <v>373133</v>
      </c>
      <c r="C58" s="46">
        <v>207352</v>
      </c>
      <c r="D58" s="46">
        <v>32789</v>
      </c>
      <c r="E58" s="46">
        <v>20063</v>
      </c>
      <c r="F58" s="30"/>
      <c r="G58" s="30"/>
      <c r="H58" s="30"/>
      <c r="I58" s="30"/>
      <c r="J58" s="31"/>
      <c r="K58" s="5"/>
      <c r="L58" s="5"/>
    </row>
    <row r="59" spans="1:12" ht="14.25">
      <c r="A59" s="19"/>
      <c r="B59" s="30" t="s">
        <v>220</v>
      </c>
      <c r="C59" s="30" t="s">
        <v>221</v>
      </c>
      <c r="D59" s="30" t="s">
        <v>221</v>
      </c>
      <c r="E59" s="30" t="s">
        <v>219</v>
      </c>
      <c r="F59" s="30"/>
      <c r="G59" s="30"/>
      <c r="H59" s="30"/>
      <c r="I59" s="30"/>
      <c r="J59" s="31"/>
      <c r="K59" s="5"/>
      <c r="L59" s="5"/>
    </row>
    <row r="60" spans="1:12" ht="14.25">
      <c r="A60" s="19"/>
      <c r="B60" s="30">
        <v>359533</v>
      </c>
      <c r="C60" s="30">
        <v>214442</v>
      </c>
      <c r="D60" s="30">
        <v>34783</v>
      </c>
      <c r="E60" s="30">
        <v>14067</v>
      </c>
      <c r="F60" s="30"/>
      <c r="G60" s="30"/>
      <c r="H60" s="30"/>
      <c r="I60" s="30"/>
      <c r="J60" s="31"/>
      <c r="K60" s="5"/>
      <c r="L60" s="5"/>
    </row>
    <row r="61" spans="1:12" ht="14.25">
      <c r="A61" s="19"/>
      <c r="B61" s="46" t="s">
        <v>222</v>
      </c>
      <c r="C61" s="46" t="s">
        <v>219</v>
      </c>
      <c r="D61" s="46" t="s">
        <v>219</v>
      </c>
      <c r="E61" s="46" t="s">
        <v>223</v>
      </c>
      <c r="F61" s="30"/>
      <c r="G61" s="30"/>
      <c r="H61" s="30"/>
      <c r="I61" s="30"/>
      <c r="J61" s="31"/>
      <c r="K61" s="5"/>
      <c r="L61" s="5"/>
    </row>
    <row r="62" spans="1:12" ht="14.25">
      <c r="A62" s="19"/>
      <c r="B62" s="46">
        <v>362974</v>
      </c>
      <c r="C62" s="46">
        <v>216108</v>
      </c>
      <c r="D62" s="46">
        <v>34049</v>
      </c>
      <c r="E62" s="46">
        <v>29316</v>
      </c>
      <c r="F62" s="30"/>
      <c r="G62" s="30"/>
      <c r="H62" s="30"/>
      <c r="I62" s="30"/>
      <c r="J62" s="31"/>
      <c r="K62" s="5"/>
      <c r="L62" s="5"/>
    </row>
    <row r="63" spans="1:12" ht="14.25">
      <c r="A63" s="19"/>
      <c r="B63" s="30" t="s">
        <v>224</v>
      </c>
      <c r="C63" s="30"/>
      <c r="D63" s="30" t="s">
        <v>225</v>
      </c>
      <c r="E63" s="30" t="s">
        <v>225</v>
      </c>
      <c r="F63" s="30"/>
      <c r="G63" s="30"/>
      <c r="H63" s="30"/>
      <c r="I63" s="30"/>
      <c r="J63" s="31"/>
      <c r="K63" s="5"/>
      <c r="L63" s="5"/>
    </row>
    <row r="64" spans="1:12" ht="14.25">
      <c r="A64" s="19"/>
      <c r="B64" s="30">
        <v>384443</v>
      </c>
      <c r="C64" s="30"/>
      <c r="D64" s="30">
        <v>59843</v>
      </c>
      <c r="E64" s="30">
        <v>20760</v>
      </c>
      <c r="F64" s="30"/>
      <c r="G64" s="30"/>
      <c r="H64" s="30"/>
      <c r="I64" s="30"/>
      <c r="J64" s="31"/>
      <c r="K64" s="5"/>
      <c r="L64" s="5"/>
    </row>
    <row r="65" spans="1:12" ht="14.25">
      <c r="A65" s="19"/>
      <c r="B65" s="46" t="s">
        <v>223</v>
      </c>
      <c r="C65" s="30"/>
      <c r="D65" s="30"/>
      <c r="E65" s="30"/>
      <c r="F65" s="30"/>
      <c r="G65" s="30"/>
      <c r="H65" s="30"/>
      <c r="I65" s="30"/>
      <c r="J65" s="31"/>
      <c r="K65" s="5"/>
      <c r="L65" s="5"/>
    </row>
    <row r="66" spans="1:12" ht="14.25">
      <c r="A66" s="19"/>
      <c r="B66" s="46">
        <v>381909</v>
      </c>
      <c r="C66" s="30"/>
      <c r="D66" s="30"/>
      <c r="E66" s="30"/>
      <c r="F66" s="30"/>
      <c r="G66" s="30"/>
      <c r="H66" s="30"/>
      <c r="I66" s="30"/>
      <c r="J66" s="31"/>
      <c r="K66" s="5"/>
      <c r="L66" s="5"/>
    </row>
    <row r="67" spans="1:12" ht="14.25">
      <c r="A67" s="19"/>
      <c r="B67" s="30" t="s">
        <v>225</v>
      </c>
      <c r="C67" s="30"/>
      <c r="D67" s="30"/>
      <c r="E67" s="30"/>
      <c r="F67" s="30"/>
      <c r="G67" s="30"/>
      <c r="H67" s="30"/>
      <c r="I67" s="30"/>
      <c r="J67" s="31"/>
      <c r="K67" s="5"/>
      <c r="L67" s="5"/>
    </row>
    <row r="68" spans="1:12" ht="14.25">
      <c r="A68" s="33"/>
      <c r="B68" s="35">
        <v>363014</v>
      </c>
      <c r="C68" s="35"/>
      <c r="D68" s="35"/>
      <c r="E68" s="35"/>
      <c r="F68" s="35"/>
      <c r="G68" s="35"/>
      <c r="H68" s="35"/>
      <c r="I68" s="35"/>
      <c r="J68" s="36"/>
      <c r="K68" s="5"/>
      <c r="L68" s="5"/>
    </row>
    <row r="69" spans="1:12" ht="14.25">
      <c r="A69" s="2"/>
      <c r="B69" s="1"/>
      <c r="C69" s="1"/>
      <c r="D69" s="1"/>
      <c r="E69" s="1"/>
      <c r="F69" s="1"/>
      <c r="G69" s="1"/>
      <c r="H69" s="10"/>
      <c r="I69" s="10"/>
      <c r="J69" s="12"/>
      <c r="K69" s="5"/>
      <c r="L69" s="5"/>
    </row>
    <row r="70" spans="1:12" ht="14.25">
      <c r="A70" s="2" t="s">
        <v>9</v>
      </c>
      <c r="B70" s="10" t="s">
        <v>226</v>
      </c>
      <c r="C70" s="10" t="s">
        <v>227</v>
      </c>
      <c r="D70" s="10" t="s">
        <v>226</v>
      </c>
      <c r="E70" s="10" t="s">
        <v>226</v>
      </c>
      <c r="F70" s="10"/>
      <c r="G70" s="10"/>
      <c r="H70" s="10"/>
      <c r="I70" s="11">
        <f>747073+7505+1376</f>
        <v>755954</v>
      </c>
      <c r="J70" s="12" t="s">
        <v>329</v>
      </c>
      <c r="K70" s="11">
        <f>SUM(B70:I84)</f>
        <v>7351407</v>
      </c>
      <c r="L70" s="5"/>
    </row>
    <row r="71" spans="1:12" ht="14.25">
      <c r="A71" s="2"/>
      <c r="B71" s="11">
        <v>495801</v>
      </c>
      <c r="C71" s="10">
        <v>400485</v>
      </c>
      <c r="D71" s="10">
        <v>44069</v>
      </c>
      <c r="E71" s="10">
        <v>18351</v>
      </c>
      <c r="F71" s="10"/>
      <c r="G71" s="10"/>
      <c r="H71" s="10"/>
      <c r="I71" s="11"/>
      <c r="J71" s="12"/>
      <c r="K71" s="5"/>
      <c r="L71" s="5"/>
    </row>
    <row r="72" spans="1:12" ht="14.25">
      <c r="A72" s="2"/>
      <c r="B72" s="41" t="s">
        <v>228</v>
      </c>
      <c r="C72" s="41" t="s">
        <v>229</v>
      </c>
      <c r="D72" s="41" t="s">
        <v>228</v>
      </c>
      <c r="E72" s="41" t="s">
        <v>228</v>
      </c>
      <c r="F72" s="10"/>
      <c r="G72" s="10"/>
      <c r="H72" s="10"/>
      <c r="I72" s="11"/>
      <c r="J72" s="12"/>
      <c r="K72" s="5"/>
      <c r="L72" s="5"/>
    </row>
    <row r="73" spans="1:12" ht="14.25">
      <c r="A73" s="19"/>
      <c r="B73" s="48">
        <v>483373</v>
      </c>
      <c r="C73" s="46">
        <v>397331</v>
      </c>
      <c r="D73" s="46">
        <v>46503</v>
      </c>
      <c r="E73" s="46">
        <v>18279</v>
      </c>
      <c r="F73" s="30"/>
      <c r="G73" s="30"/>
      <c r="H73" s="30"/>
      <c r="I73" s="20"/>
      <c r="J73" s="31"/>
      <c r="K73" s="5"/>
      <c r="L73" s="5"/>
    </row>
    <row r="74" spans="1:12" ht="14.25">
      <c r="A74" s="19"/>
      <c r="B74" s="31" t="s">
        <v>84</v>
      </c>
      <c r="C74" s="31" t="s">
        <v>230</v>
      </c>
      <c r="D74" s="31" t="s">
        <v>84</v>
      </c>
      <c r="E74" s="31" t="s">
        <v>84</v>
      </c>
      <c r="F74" s="30"/>
      <c r="G74" s="30"/>
      <c r="H74" s="30"/>
      <c r="I74" s="20"/>
      <c r="J74" s="31"/>
      <c r="K74" s="5"/>
      <c r="L74" s="5"/>
    </row>
    <row r="75" spans="1:12" ht="14.25">
      <c r="A75" s="19"/>
      <c r="B75" s="31">
        <v>491654</v>
      </c>
      <c r="C75" s="31">
        <v>397223</v>
      </c>
      <c r="D75" s="31">
        <v>47628</v>
      </c>
      <c r="E75" s="31">
        <v>18476</v>
      </c>
      <c r="F75" s="30"/>
      <c r="G75" s="30"/>
      <c r="H75" s="30"/>
      <c r="I75" s="20"/>
      <c r="J75" s="31"/>
      <c r="K75" s="5"/>
      <c r="L75" s="5"/>
    </row>
    <row r="76" spans="1:12" ht="14.25">
      <c r="A76" s="19"/>
      <c r="B76" s="46" t="s">
        <v>231</v>
      </c>
      <c r="C76" s="46" t="s">
        <v>232</v>
      </c>
      <c r="D76" s="46" t="s">
        <v>231</v>
      </c>
      <c r="E76" s="46" t="s">
        <v>231</v>
      </c>
      <c r="F76" s="30"/>
      <c r="G76" s="30"/>
      <c r="H76" s="30"/>
      <c r="I76" s="20"/>
      <c r="J76" s="31"/>
      <c r="K76" s="5"/>
      <c r="L76" s="5"/>
    </row>
    <row r="77" spans="1:12" ht="14.25">
      <c r="A77" s="19"/>
      <c r="B77" s="46">
        <v>471750</v>
      </c>
      <c r="C77" s="46">
        <v>400212</v>
      </c>
      <c r="D77" s="46">
        <v>42260</v>
      </c>
      <c r="E77" s="46">
        <v>17363</v>
      </c>
      <c r="F77" s="30"/>
      <c r="G77" s="30"/>
      <c r="H77" s="30"/>
      <c r="I77" s="20"/>
      <c r="J77" s="31"/>
      <c r="K77" s="5"/>
      <c r="L77" s="5"/>
    </row>
    <row r="78" spans="1:12" ht="14.25">
      <c r="A78" s="19"/>
      <c r="B78" s="31" t="s">
        <v>233</v>
      </c>
      <c r="C78" s="31" t="s">
        <v>233</v>
      </c>
      <c r="D78" s="31" t="s">
        <v>159</v>
      </c>
      <c r="E78" s="31" t="s">
        <v>234</v>
      </c>
      <c r="F78" s="30"/>
      <c r="G78" s="30"/>
      <c r="H78" s="30"/>
      <c r="I78" s="20"/>
      <c r="J78" s="31"/>
      <c r="K78" s="5"/>
      <c r="L78" s="5"/>
    </row>
    <row r="79" spans="1:12" ht="14.25">
      <c r="A79" s="19"/>
      <c r="B79" s="31">
        <v>475802</v>
      </c>
      <c r="C79" s="31">
        <v>374555</v>
      </c>
      <c r="D79" s="31">
        <v>58488</v>
      </c>
      <c r="E79" s="31">
        <v>22603</v>
      </c>
      <c r="F79" s="30"/>
      <c r="G79" s="30"/>
      <c r="H79" s="30"/>
      <c r="I79" s="20"/>
      <c r="J79" s="31"/>
      <c r="K79" s="5"/>
      <c r="L79" s="5"/>
    </row>
    <row r="80" spans="1:12" ht="14.25">
      <c r="A80" s="19"/>
      <c r="B80" s="46" t="s">
        <v>235</v>
      </c>
      <c r="C80" s="46" t="s">
        <v>235</v>
      </c>
      <c r="D80" s="46" t="s">
        <v>236</v>
      </c>
      <c r="E80" s="46" t="s">
        <v>202</v>
      </c>
      <c r="F80" s="30"/>
      <c r="G80" s="30"/>
      <c r="H80" s="30"/>
      <c r="I80" s="20"/>
      <c r="J80" s="31"/>
      <c r="K80" s="5"/>
      <c r="L80" s="5"/>
    </row>
    <row r="81" spans="1:12" ht="14.25">
      <c r="A81" s="19"/>
      <c r="B81" s="46">
        <v>482421</v>
      </c>
      <c r="C81" s="46">
        <v>372650</v>
      </c>
      <c r="D81" s="46">
        <v>61404</v>
      </c>
      <c r="E81" s="46">
        <v>21448</v>
      </c>
      <c r="F81" s="30"/>
      <c r="G81" s="30"/>
      <c r="H81" s="30"/>
      <c r="I81" s="20"/>
      <c r="J81" s="31"/>
      <c r="K81" s="5"/>
      <c r="L81" s="5"/>
    </row>
    <row r="82" spans="1:12" ht="14.25">
      <c r="A82" s="49"/>
      <c r="B82" s="31" t="s">
        <v>237</v>
      </c>
      <c r="C82" s="31" t="s">
        <v>237</v>
      </c>
      <c r="D82" s="31" t="s">
        <v>238</v>
      </c>
      <c r="E82" s="31" t="s">
        <v>21</v>
      </c>
      <c r="F82" s="31"/>
      <c r="G82" s="31"/>
      <c r="H82" s="31"/>
      <c r="I82" s="50"/>
      <c r="J82" s="31"/>
      <c r="K82" s="22"/>
      <c r="L82" s="22"/>
    </row>
    <row r="83" spans="1:12" ht="14.25">
      <c r="A83" s="51"/>
      <c r="B83" s="36">
        <v>479414</v>
      </c>
      <c r="C83" s="36">
        <v>371984</v>
      </c>
      <c r="D83" s="36">
        <v>63114</v>
      </c>
      <c r="E83" s="36">
        <v>20812</v>
      </c>
      <c r="F83" s="36"/>
      <c r="G83" s="36"/>
      <c r="H83" s="36"/>
      <c r="I83" s="52"/>
      <c r="J83" s="36"/>
      <c r="K83" s="22"/>
      <c r="L83" s="22"/>
    </row>
    <row r="84" spans="1:12" ht="14.25">
      <c r="A84" s="2"/>
      <c r="B84" s="11"/>
      <c r="C84" s="10"/>
      <c r="D84" s="10"/>
      <c r="E84" s="10"/>
      <c r="F84" s="10"/>
      <c r="G84" s="10"/>
      <c r="H84" s="10"/>
      <c r="I84" s="11"/>
      <c r="J84" s="12"/>
      <c r="K84" s="5"/>
      <c r="L84" s="5"/>
    </row>
    <row r="85" spans="1:12" ht="14.25">
      <c r="A85" s="2" t="s">
        <v>13</v>
      </c>
      <c r="B85" s="10" t="s">
        <v>239</v>
      </c>
      <c r="C85" s="10" t="s">
        <v>96</v>
      </c>
      <c r="D85" s="10" t="s">
        <v>96</v>
      </c>
      <c r="E85" s="10"/>
      <c r="F85" s="10"/>
      <c r="G85" s="10" t="s">
        <v>240</v>
      </c>
      <c r="H85" s="10"/>
      <c r="I85" s="10">
        <f>811497+4680</f>
        <v>816177</v>
      </c>
      <c r="J85" s="12" t="s">
        <v>329</v>
      </c>
      <c r="K85" s="11">
        <f>SUM(B85:I94)</f>
        <v>2521545</v>
      </c>
      <c r="L85" s="5"/>
    </row>
    <row r="86" spans="1:12" ht="14.25">
      <c r="A86" s="2"/>
      <c r="B86" s="10">
        <v>343247</v>
      </c>
      <c r="C86" s="10">
        <v>81142</v>
      </c>
      <c r="D86" s="10">
        <v>10394</v>
      </c>
      <c r="E86" s="10"/>
      <c r="F86" s="10"/>
      <c r="G86" s="10">
        <v>23041</v>
      </c>
      <c r="H86" s="10"/>
      <c r="I86" s="10"/>
      <c r="J86" s="12"/>
      <c r="K86" s="5"/>
      <c r="L86" s="5"/>
    </row>
    <row r="87" spans="1:12" ht="14.25">
      <c r="A87" s="2"/>
      <c r="B87" s="41" t="s">
        <v>241</v>
      </c>
      <c r="C87" s="53" t="s">
        <v>242</v>
      </c>
      <c r="D87" s="12"/>
      <c r="E87" s="10"/>
      <c r="F87" s="10"/>
      <c r="G87" s="10"/>
      <c r="H87" s="10"/>
      <c r="I87" s="10"/>
      <c r="J87" s="12"/>
      <c r="K87" s="5"/>
      <c r="L87" s="5"/>
    </row>
    <row r="88" spans="1:12" ht="14.25">
      <c r="A88" s="2"/>
      <c r="B88" s="41">
        <v>279768</v>
      </c>
      <c r="C88" s="41">
        <v>67678</v>
      </c>
      <c r="D88" s="12"/>
      <c r="E88" s="10"/>
      <c r="F88" s="10"/>
      <c r="G88" s="10"/>
      <c r="H88" s="10"/>
      <c r="I88" s="10"/>
      <c r="J88" s="12"/>
      <c r="K88" s="5"/>
      <c r="L88" s="5"/>
    </row>
    <row r="89" spans="1:12" ht="14.25">
      <c r="A89" s="2"/>
      <c r="B89" s="10" t="s">
        <v>242</v>
      </c>
      <c r="C89" s="10"/>
      <c r="D89" s="10"/>
      <c r="E89" s="10"/>
      <c r="F89" s="10"/>
      <c r="G89" s="10"/>
      <c r="H89" s="10"/>
      <c r="I89" s="10"/>
      <c r="J89" s="12"/>
      <c r="K89" s="5"/>
      <c r="L89" s="5"/>
    </row>
    <row r="90" spans="1:12" ht="14.25">
      <c r="A90" s="2"/>
      <c r="B90" s="10">
        <v>303064</v>
      </c>
      <c r="C90" s="10"/>
      <c r="D90" s="10"/>
      <c r="E90" s="10"/>
      <c r="F90" s="10"/>
      <c r="G90" s="10"/>
      <c r="H90" s="10"/>
      <c r="I90" s="10"/>
      <c r="J90" s="12"/>
      <c r="K90" s="5"/>
      <c r="L90" s="5"/>
    </row>
    <row r="91" spans="1:12" ht="14.25">
      <c r="A91" s="2"/>
      <c r="B91" s="41" t="s">
        <v>243</v>
      </c>
      <c r="C91" s="12"/>
      <c r="D91" s="12"/>
      <c r="E91" s="10"/>
      <c r="F91" s="10"/>
      <c r="G91" s="10"/>
      <c r="H91" s="10"/>
      <c r="I91" s="10"/>
      <c r="J91" s="12"/>
      <c r="K91" s="5"/>
      <c r="L91" s="5"/>
    </row>
    <row r="92" spans="1:12" ht="14.25">
      <c r="A92" s="2"/>
      <c r="B92" s="41">
        <v>294657</v>
      </c>
      <c r="C92" s="12"/>
      <c r="D92" s="12"/>
      <c r="E92" s="10"/>
      <c r="F92" s="10"/>
      <c r="G92" s="10"/>
      <c r="H92" s="10"/>
      <c r="I92" s="10"/>
      <c r="J92" s="12"/>
      <c r="K92" s="5"/>
      <c r="L92" s="5"/>
    </row>
    <row r="93" spans="1:12" ht="14.25">
      <c r="A93" s="2"/>
      <c r="B93" s="10" t="s">
        <v>244</v>
      </c>
      <c r="C93" s="10"/>
      <c r="D93" s="10"/>
      <c r="E93" s="10"/>
      <c r="F93" s="10"/>
      <c r="G93" s="10"/>
      <c r="H93" s="10"/>
      <c r="I93" s="10"/>
      <c r="J93" s="12"/>
      <c r="K93" s="5"/>
      <c r="L93" s="5"/>
    </row>
    <row r="94" spans="1:12" ht="14.25">
      <c r="A94" s="33"/>
      <c r="B94" s="35">
        <v>302377</v>
      </c>
      <c r="C94" s="35"/>
      <c r="D94" s="35"/>
      <c r="E94" s="35"/>
      <c r="F94" s="35"/>
      <c r="G94" s="35"/>
      <c r="H94" s="35"/>
      <c r="I94" s="35"/>
      <c r="J94" s="36"/>
      <c r="K94" s="5"/>
      <c r="L94" s="5"/>
    </row>
    <row r="95" spans="1:12" ht="14.25">
      <c r="A95" s="2"/>
      <c r="B95" s="10"/>
      <c r="C95" s="10"/>
      <c r="D95" s="10"/>
      <c r="E95" s="10"/>
      <c r="F95" s="10"/>
      <c r="G95" s="10"/>
      <c r="H95" s="10"/>
      <c r="I95" s="10"/>
      <c r="J95" s="12"/>
      <c r="K95" s="5"/>
      <c r="L95" s="5"/>
    </row>
    <row r="96" spans="1:12" ht="14.25">
      <c r="A96" s="2" t="s">
        <v>10</v>
      </c>
      <c r="B96" s="10" t="s">
        <v>245</v>
      </c>
      <c r="C96" s="10" t="s">
        <v>246</v>
      </c>
      <c r="D96" s="10"/>
      <c r="E96" s="10"/>
      <c r="F96" s="10" t="s">
        <v>247</v>
      </c>
      <c r="G96" s="10"/>
      <c r="H96" s="10"/>
      <c r="I96" s="10">
        <f>706550+1535</f>
        <v>708085</v>
      </c>
      <c r="J96" s="12" t="s">
        <v>329</v>
      </c>
      <c r="K96" s="11">
        <f>SUM(B96:I103)</f>
        <v>1590173</v>
      </c>
      <c r="L96" s="5"/>
    </row>
    <row r="97" spans="1:12" ht="14.25">
      <c r="A97" s="2"/>
      <c r="B97" s="10">
        <v>216002</v>
      </c>
      <c r="C97" s="10">
        <v>21871</v>
      </c>
      <c r="D97" s="10"/>
      <c r="E97" s="10"/>
      <c r="F97" s="10">
        <v>13567</v>
      </c>
      <c r="G97" s="10"/>
      <c r="H97" s="10"/>
      <c r="I97" s="10"/>
      <c r="J97" s="12"/>
      <c r="K97" s="5"/>
      <c r="L97" s="5"/>
    </row>
    <row r="98" spans="1:12" ht="14.25">
      <c r="A98" s="2"/>
      <c r="B98" s="41" t="s">
        <v>248</v>
      </c>
      <c r="C98" s="53" t="s">
        <v>249</v>
      </c>
      <c r="D98" s="10"/>
      <c r="E98" s="10"/>
      <c r="F98" s="53" t="s">
        <v>199</v>
      </c>
      <c r="G98" s="10"/>
      <c r="H98" s="10"/>
      <c r="I98" s="10"/>
      <c r="J98" s="12"/>
      <c r="K98" s="5"/>
      <c r="L98" s="5"/>
    </row>
    <row r="99" spans="1:12" ht="14.25">
      <c r="A99" s="2"/>
      <c r="B99" s="41">
        <v>185116</v>
      </c>
      <c r="C99" s="53">
        <v>18276</v>
      </c>
      <c r="D99" s="10"/>
      <c r="E99" s="10"/>
      <c r="F99" s="53">
        <v>8934</v>
      </c>
      <c r="G99" s="10"/>
      <c r="H99" s="10"/>
      <c r="I99" s="10"/>
      <c r="J99" s="12"/>
      <c r="K99" s="5"/>
      <c r="L99" s="5"/>
    </row>
    <row r="100" spans="1:12" ht="14.25">
      <c r="A100" s="2"/>
      <c r="B100" s="10" t="s">
        <v>250</v>
      </c>
      <c r="C100" s="10" t="s">
        <v>251</v>
      </c>
      <c r="D100" s="10"/>
      <c r="E100" s="10"/>
      <c r="F100" s="10" t="s">
        <v>252</v>
      </c>
      <c r="G100" s="10"/>
      <c r="H100" s="10"/>
      <c r="I100" s="10"/>
      <c r="J100" s="12"/>
      <c r="K100" s="5"/>
      <c r="L100" s="5"/>
    </row>
    <row r="101" spans="1:12" ht="14.25">
      <c r="A101" s="2"/>
      <c r="B101" s="10">
        <v>190184</v>
      </c>
      <c r="C101" s="10">
        <v>19348</v>
      </c>
      <c r="D101" s="10"/>
      <c r="E101" s="10"/>
      <c r="F101" s="10">
        <v>8511</v>
      </c>
      <c r="G101" s="10"/>
      <c r="H101" s="10"/>
      <c r="I101" s="10"/>
      <c r="J101" s="12"/>
      <c r="K101" s="5"/>
      <c r="L101" s="5"/>
    </row>
    <row r="102" spans="1:12" ht="14.25">
      <c r="A102" s="2"/>
      <c r="B102" s="41" t="s">
        <v>188</v>
      </c>
      <c r="C102" s="10"/>
      <c r="D102" s="10"/>
      <c r="E102" s="10"/>
      <c r="F102" s="53" t="s">
        <v>253</v>
      </c>
      <c r="G102" s="10"/>
      <c r="H102" s="10"/>
      <c r="I102" s="10"/>
      <c r="J102" s="12"/>
      <c r="K102" s="5"/>
      <c r="L102" s="5"/>
    </row>
    <row r="103" spans="1:12" ht="14.25">
      <c r="A103" s="2"/>
      <c r="B103" s="41">
        <v>188835</v>
      </c>
      <c r="C103" s="10"/>
      <c r="D103" s="10"/>
      <c r="E103" s="10"/>
      <c r="F103" s="53">
        <v>11444</v>
      </c>
      <c r="G103" s="10"/>
      <c r="H103" s="10"/>
      <c r="I103" s="10"/>
      <c r="J103" s="12"/>
      <c r="K103" s="5"/>
      <c r="L103" s="5"/>
    </row>
    <row r="104" spans="1:12" ht="14.25">
      <c r="A104" s="2"/>
      <c r="B104" s="12" t="s">
        <v>254</v>
      </c>
      <c r="C104" s="10"/>
      <c r="D104" s="10"/>
      <c r="E104" s="10"/>
      <c r="F104" s="10" t="s">
        <v>18</v>
      </c>
      <c r="G104" s="10"/>
      <c r="H104" s="10"/>
      <c r="I104" s="10"/>
      <c r="J104" s="12"/>
      <c r="K104" s="5"/>
      <c r="L104" s="5"/>
    </row>
    <row r="105" spans="1:12" ht="14.25">
      <c r="A105" s="2"/>
      <c r="B105" s="12">
        <v>192661</v>
      </c>
      <c r="C105" s="10"/>
      <c r="D105" s="10"/>
      <c r="E105" s="10"/>
      <c r="F105" s="10">
        <v>9760</v>
      </c>
      <c r="G105" s="10"/>
      <c r="H105" s="10"/>
      <c r="I105" s="10"/>
      <c r="J105" s="12"/>
      <c r="K105" s="5"/>
      <c r="L105" s="5"/>
    </row>
    <row r="106" spans="1:12" ht="14.25">
      <c r="A106" s="2"/>
      <c r="B106" s="53" t="s">
        <v>255</v>
      </c>
      <c r="C106" s="10"/>
      <c r="D106" s="10"/>
      <c r="E106" s="10"/>
      <c r="F106" s="53" t="s">
        <v>256</v>
      </c>
      <c r="G106" s="10"/>
      <c r="H106" s="10"/>
      <c r="I106" s="10"/>
      <c r="J106" s="12"/>
      <c r="K106" s="5"/>
      <c r="L106" s="5"/>
    </row>
    <row r="107" spans="1:12" ht="14.25">
      <c r="A107" s="2"/>
      <c r="B107" s="53">
        <v>178136</v>
      </c>
      <c r="C107" s="10"/>
      <c r="D107" s="10"/>
      <c r="E107" s="10"/>
      <c r="F107" s="53">
        <v>8948</v>
      </c>
      <c r="G107" s="10"/>
      <c r="H107" s="10"/>
      <c r="I107" s="10"/>
      <c r="J107" s="12"/>
      <c r="K107" s="5"/>
      <c r="L107" s="5"/>
    </row>
    <row r="108" spans="1:12" ht="14.25">
      <c r="A108" s="2"/>
      <c r="B108" s="12" t="s">
        <v>257</v>
      </c>
      <c r="C108" s="10"/>
      <c r="D108" s="10"/>
      <c r="E108" s="10"/>
      <c r="F108" s="10"/>
      <c r="G108" s="10"/>
      <c r="H108" s="10"/>
      <c r="I108" s="10"/>
      <c r="J108" s="12"/>
      <c r="K108" s="5"/>
      <c r="L108" s="5"/>
    </row>
    <row r="109" spans="1:12" ht="14.25">
      <c r="A109" s="2"/>
      <c r="B109" s="12">
        <v>177216</v>
      </c>
      <c r="C109" s="10"/>
      <c r="D109" s="10"/>
      <c r="E109" s="10"/>
      <c r="F109" s="10"/>
      <c r="G109" s="10"/>
      <c r="H109" s="10"/>
      <c r="I109" s="10"/>
      <c r="J109" s="12"/>
      <c r="K109" s="5"/>
      <c r="L109" s="5"/>
    </row>
    <row r="110" spans="1:12" ht="14.25">
      <c r="A110" s="2"/>
      <c r="B110" s="53" t="s">
        <v>258</v>
      </c>
      <c r="C110" s="10"/>
      <c r="D110" s="10"/>
      <c r="E110" s="10"/>
      <c r="F110" s="10"/>
      <c r="G110" s="10"/>
      <c r="H110" s="10"/>
      <c r="I110" s="10"/>
      <c r="J110" s="12"/>
      <c r="K110" s="5"/>
      <c r="L110" s="5"/>
    </row>
    <row r="111" spans="1:12" ht="14.25">
      <c r="A111" s="33"/>
      <c r="B111" s="54">
        <v>183626</v>
      </c>
      <c r="C111" s="35"/>
      <c r="D111" s="35"/>
      <c r="E111" s="35"/>
      <c r="F111" s="35"/>
      <c r="G111" s="35"/>
      <c r="H111" s="35"/>
      <c r="I111" s="35"/>
      <c r="J111" s="36"/>
      <c r="K111" s="37"/>
      <c r="L111" s="5"/>
    </row>
    <row r="112" spans="1:12" ht="14.25">
      <c r="A112" s="2"/>
      <c r="B112" s="12"/>
      <c r="C112" s="10"/>
      <c r="D112" s="10"/>
      <c r="E112" s="10"/>
      <c r="F112" s="10"/>
      <c r="G112" s="10"/>
      <c r="H112" s="10"/>
      <c r="I112" s="10"/>
      <c r="J112" s="12"/>
      <c r="K112" s="11">
        <f>SUM(B113:I116)</f>
        <v>281036</v>
      </c>
      <c r="L112" s="5"/>
    </row>
    <row r="113" spans="1:12" ht="14.25">
      <c r="A113" s="2" t="s">
        <v>259</v>
      </c>
      <c r="B113" s="12"/>
      <c r="C113" s="10" t="s">
        <v>260</v>
      </c>
      <c r="D113" s="10" t="s">
        <v>260</v>
      </c>
      <c r="E113" s="10"/>
      <c r="F113" s="10"/>
      <c r="G113" s="10" t="s">
        <v>260</v>
      </c>
      <c r="H113" s="10"/>
      <c r="I113" s="10">
        <f>101066+1847</f>
        <v>102913</v>
      </c>
      <c r="J113" s="12" t="s">
        <v>329</v>
      </c>
      <c r="K113" s="5"/>
      <c r="L113" s="5"/>
    </row>
    <row r="114" spans="1:12" ht="14.25">
      <c r="A114" s="2"/>
      <c r="B114" s="12"/>
      <c r="C114" s="10">
        <v>66440</v>
      </c>
      <c r="D114" s="10">
        <v>10509</v>
      </c>
      <c r="E114" s="10"/>
      <c r="F114" s="10"/>
      <c r="G114" s="10">
        <v>13206</v>
      </c>
      <c r="H114" s="10"/>
      <c r="I114" s="10"/>
      <c r="J114" s="12"/>
      <c r="K114" s="5"/>
      <c r="L114" s="5"/>
    </row>
    <row r="115" spans="1:12" ht="14.25">
      <c r="A115" s="2"/>
      <c r="B115" s="12"/>
      <c r="C115" s="53" t="s">
        <v>261</v>
      </c>
      <c r="D115" s="53" t="s">
        <v>261</v>
      </c>
      <c r="E115" s="10"/>
      <c r="F115" s="10"/>
      <c r="G115" s="53" t="s">
        <v>262</v>
      </c>
      <c r="H115" s="10"/>
      <c r="I115" s="10"/>
      <c r="J115" s="12"/>
      <c r="K115" s="5"/>
      <c r="L115" s="5"/>
    </row>
    <row r="116" spans="1:12" ht="14.25">
      <c r="A116" s="2"/>
      <c r="B116" s="12"/>
      <c r="C116" s="53">
        <v>58570</v>
      </c>
      <c r="D116" s="53">
        <v>9227</v>
      </c>
      <c r="E116" s="10"/>
      <c r="F116" s="10"/>
      <c r="G116" s="53">
        <v>20171</v>
      </c>
      <c r="H116" s="10"/>
      <c r="I116" s="10"/>
      <c r="J116" s="12"/>
      <c r="K116" s="5"/>
      <c r="L116" s="5"/>
    </row>
    <row r="117" spans="1:12" ht="14.25">
      <c r="A117" s="16"/>
      <c r="B117" s="17"/>
      <c r="C117" s="17"/>
      <c r="D117" s="17"/>
      <c r="E117" s="17"/>
      <c r="F117" s="17"/>
      <c r="G117" s="17"/>
      <c r="H117" s="17"/>
      <c r="I117" s="17"/>
      <c r="J117" s="18"/>
      <c r="K117" s="5"/>
      <c r="L117" s="5"/>
    </row>
    <row r="118" spans="1:12" ht="14.25">
      <c r="A118" s="19" t="s">
        <v>263</v>
      </c>
      <c r="B118" s="20"/>
      <c r="C118" s="20"/>
      <c r="D118" s="20"/>
      <c r="E118" s="20"/>
      <c r="F118" s="20"/>
      <c r="G118" s="20"/>
      <c r="H118" s="20"/>
      <c r="I118" s="20"/>
      <c r="J118" s="21"/>
      <c r="K118" s="5"/>
      <c r="L118" s="5"/>
    </row>
    <row r="119" spans="1:12" ht="14.25">
      <c r="A119" s="19"/>
      <c r="B119" s="20"/>
      <c r="C119" s="20"/>
      <c r="D119" s="20"/>
      <c r="E119" s="20"/>
      <c r="F119" s="20"/>
      <c r="G119" s="20"/>
      <c r="H119" s="20"/>
      <c r="I119" s="20"/>
      <c r="J119" s="21"/>
      <c r="K119" s="5"/>
      <c r="L119" s="5"/>
    </row>
    <row r="120" spans="1:12" ht="14.25">
      <c r="A120" s="19" t="s">
        <v>330</v>
      </c>
      <c r="B120" s="20"/>
      <c r="C120" s="20"/>
      <c r="D120" s="20"/>
      <c r="E120" s="20"/>
      <c r="F120" s="20"/>
      <c r="G120" s="20"/>
      <c r="H120" s="20"/>
      <c r="I120" s="20"/>
      <c r="J120" s="21"/>
      <c r="K120" s="5"/>
      <c r="L120" s="5"/>
    </row>
    <row r="121" spans="1:12" ht="14.25">
      <c r="A121" s="2"/>
      <c r="B121" s="20"/>
      <c r="C121" s="20"/>
      <c r="D121" s="20"/>
      <c r="E121" s="20"/>
      <c r="F121" s="20"/>
      <c r="G121" s="20"/>
      <c r="H121" s="20"/>
      <c r="I121" s="20"/>
      <c r="J121" s="21"/>
      <c r="K121" s="5"/>
      <c r="L121" s="5"/>
    </row>
    <row r="122" spans="1:12" ht="14.25">
      <c r="A122" s="71" t="s">
        <v>264</v>
      </c>
      <c r="B122" s="20"/>
      <c r="C122" s="20"/>
      <c r="D122" s="20"/>
      <c r="E122" s="20"/>
      <c r="F122" s="20"/>
      <c r="G122" s="20"/>
      <c r="H122" s="20"/>
      <c r="I122" s="20"/>
      <c r="J122" s="21"/>
      <c r="K122" s="5"/>
      <c r="L122" s="5"/>
    </row>
    <row r="123" spans="1:12" ht="14.25">
      <c r="A123" s="19"/>
      <c r="B123" s="20"/>
      <c r="C123" s="20"/>
      <c r="D123" s="20"/>
      <c r="E123" s="20"/>
      <c r="F123" s="20"/>
      <c r="G123" s="20"/>
      <c r="H123" s="20"/>
      <c r="I123" s="20"/>
      <c r="J123" s="21"/>
      <c r="K123" s="5"/>
      <c r="L123" s="5"/>
    </row>
    <row r="124" spans="1:12" ht="14.25">
      <c r="A124" s="2"/>
      <c r="B124" s="20"/>
      <c r="C124" s="20"/>
      <c r="D124" s="20"/>
      <c r="E124" s="20"/>
      <c r="F124" s="20"/>
      <c r="G124" s="20"/>
      <c r="H124" s="20"/>
      <c r="I124" s="20"/>
      <c r="J124" s="21"/>
      <c r="K124" s="5"/>
      <c r="L124" s="5"/>
    </row>
  </sheetData>
  <hyperlinks>
    <hyperlink ref="A122" r:id="rId1"/>
  </hyperlinks>
  <pageMargins left="0.7" right="0.7" top="0.75" bottom="0.75" header="0.3" footer="0.3"/>
  <pageSetup scale="59" fitToHeight="2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showGridLines="0" workbookViewId="0"/>
  </sheetViews>
  <sheetFormatPr defaultRowHeight="12.75"/>
  <cols>
    <col min="1" max="9" width="17.7109375" customWidth="1"/>
    <col min="10" max="10" width="26.7109375" customWidth="1"/>
    <col min="11" max="256" width="17.7109375" customWidth="1"/>
  </cols>
  <sheetData>
    <row r="1" spans="1:13" ht="20.25">
      <c r="A1" s="23" t="s">
        <v>0</v>
      </c>
      <c r="B1" s="6"/>
      <c r="C1" s="6"/>
      <c r="D1" s="6"/>
      <c r="E1" s="6"/>
      <c r="F1" s="2"/>
      <c r="G1" s="2"/>
      <c r="H1" s="3"/>
      <c r="I1" s="4"/>
      <c r="J1" s="2"/>
      <c r="K1" s="5"/>
      <c r="L1" s="5"/>
      <c r="M1" s="5"/>
    </row>
    <row r="2" spans="1:13" ht="20.25">
      <c r="A2" s="24" t="s">
        <v>118</v>
      </c>
      <c r="B2" s="6"/>
      <c r="C2" s="6"/>
      <c r="D2" s="2"/>
      <c r="E2" s="2"/>
      <c r="F2" s="2"/>
      <c r="G2" s="2"/>
      <c r="H2" s="2"/>
      <c r="I2" s="4"/>
      <c r="J2" s="2"/>
      <c r="K2" s="5"/>
      <c r="L2" s="5"/>
      <c r="M2" s="5"/>
    </row>
    <row r="3" spans="1:13" ht="14.25">
      <c r="A3" s="2"/>
      <c r="B3" s="2"/>
      <c r="C3" s="2"/>
      <c r="D3" s="2"/>
      <c r="E3" s="2"/>
      <c r="F3" s="2"/>
      <c r="G3" s="2"/>
      <c r="H3" s="2"/>
      <c r="I3" s="2"/>
      <c r="J3" s="2"/>
      <c r="K3" s="5"/>
      <c r="L3" s="5"/>
      <c r="M3" s="5"/>
    </row>
    <row r="4" spans="1:13" ht="28.5">
      <c r="A4" s="25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7" t="s">
        <v>110</v>
      </c>
      <c r="G4" s="27" t="s">
        <v>119</v>
      </c>
      <c r="H4" s="26" t="s">
        <v>14</v>
      </c>
      <c r="I4" s="28" t="s">
        <v>111</v>
      </c>
      <c r="J4" s="29" t="s">
        <v>6</v>
      </c>
      <c r="K4" s="5"/>
      <c r="L4" s="5"/>
      <c r="M4" s="5"/>
    </row>
    <row r="5" spans="1:13" ht="14.25">
      <c r="A5" s="2"/>
      <c r="B5" s="2"/>
      <c r="C5" s="2"/>
      <c r="D5" s="2"/>
      <c r="E5" s="2"/>
      <c r="F5" s="2"/>
      <c r="G5" s="2"/>
      <c r="H5" s="2"/>
      <c r="I5" s="2"/>
      <c r="J5" s="8"/>
      <c r="K5" s="5"/>
      <c r="L5" s="5"/>
      <c r="M5" s="5"/>
    </row>
    <row r="6" spans="1:13" ht="14.25">
      <c r="A6" s="9" t="s">
        <v>7</v>
      </c>
      <c r="B6" s="10" t="s">
        <v>120</v>
      </c>
      <c r="C6" s="10"/>
      <c r="D6" s="2"/>
      <c r="E6" s="10"/>
      <c r="F6" s="2"/>
      <c r="G6" s="2"/>
      <c r="H6" s="10"/>
      <c r="I6" s="11">
        <f>668769+7002</f>
        <v>675771</v>
      </c>
      <c r="J6" s="12" t="s">
        <v>121</v>
      </c>
      <c r="K6" s="11">
        <f>SUM(B6:I17)</f>
        <v>1632474</v>
      </c>
      <c r="L6" s="5"/>
      <c r="M6" s="5"/>
    </row>
    <row r="7" spans="1:13" ht="14.25">
      <c r="A7" s="2"/>
      <c r="B7" s="11">
        <v>172599</v>
      </c>
      <c r="C7" s="11"/>
      <c r="D7" s="2"/>
      <c r="E7" s="11"/>
      <c r="F7" s="2"/>
      <c r="G7" s="2"/>
      <c r="H7" s="11"/>
      <c r="I7" s="11"/>
      <c r="J7" s="12" t="s">
        <v>122</v>
      </c>
      <c r="K7" s="5"/>
      <c r="L7" s="5"/>
      <c r="M7" s="5"/>
    </row>
    <row r="8" spans="1:13" ht="14.25">
      <c r="A8" s="2"/>
      <c r="B8" s="41" t="s">
        <v>123</v>
      </c>
      <c r="C8" s="11"/>
      <c r="D8" s="11"/>
      <c r="E8" s="11"/>
      <c r="F8" s="11"/>
      <c r="G8" s="11"/>
      <c r="H8" s="11"/>
      <c r="I8" s="11"/>
      <c r="J8" s="12" t="s">
        <v>124</v>
      </c>
      <c r="K8" s="5"/>
      <c r="L8" s="5"/>
      <c r="M8" s="5"/>
    </row>
    <row r="9" spans="1:13" ht="14.25">
      <c r="A9" s="2"/>
      <c r="B9" s="42">
        <v>154606</v>
      </c>
      <c r="C9" s="10"/>
      <c r="D9" s="11"/>
      <c r="E9" s="11"/>
      <c r="F9" s="10"/>
      <c r="G9" s="10"/>
      <c r="H9" s="10"/>
      <c r="I9" s="11"/>
      <c r="J9" s="12" t="s">
        <v>125</v>
      </c>
      <c r="K9" s="5"/>
      <c r="L9" s="5"/>
      <c r="M9" s="5"/>
    </row>
    <row r="10" spans="1:13" ht="14.25">
      <c r="A10" s="2"/>
      <c r="B10" s="10" t="s">
        <v>126</v>
      </c>
      <c r="C10" s="11"/>
      <c r="D10" s="11"/>
      <c r="E10" s="11"/>
      <c r="F10" s="11"/>
      <c r="G10" s="11"/>
      <c r="H10" s="11"/>
      <c r="I10" s="11"/>
      <c r="J10" s="12" t="s">
        <v>127</v>
      </c>
      <c r="K10" s="5"/>
      <c r="L10" s="5"/>
      <c r="M10" s="5"/>
    </row>
    <row r="11" spans="1:13" ht="14.25">
      <c r="A11" s="2"/>
      <c r="B11" s="11">
        <v>162449</v>
      </c>
      <c r="C11" s="11"/>
      <c r="D11" s="11"/>
      <c r="E11" s="11"/>
      <c r="F11" s="11"/>
      <c r="G11" s="11"/>
      <c r="H11" s="11"/>
      <c r="I11" s="11"/>
      <c r="J11" s="12" t="s">
        <v>128</v>
      </c>
      <c r="K11" s="5"/>
      <c r="L11" s="5"/>
      <c r="M11" s="5"/>
    </row>
    <row r="12" spans="1:13" ht="14.25">
      <c r="A12" s="7"/>
      <c r="B12" s="41" t="s">
        <v>129</v>
      </c>
      <c r="C12" s="10"/>
      <c r="D12" s="10"/>
      <c r="E12" s="10"/>
      <c r="F12" s="10"/>
      <c r="G12" s="10"/>
      <c r="H12" s="10"/>
      <c r="I12" s="10"/>
      <c r="J12" s="12"/>
      <c r="K12" s="13"/>
      <c r="L12" s="13"/>
      <c r="M12" s="13"/>
    </row>
    <row r="13" spans="1:13" ht="14.25">
      <c r="A13" s="2"/>
      <c r="B13" s="42">
        <v>154958</v>
      </c>
      <c r="C13" s="11"/>
      <c r="D13" s="11"/>
      <c r="E13" s="11"/>
      <c r="F13" s="11"/>
      <c r="G13" s="11"/>
      <c r="H13" s="11"/>
      <c r="I13" s="11"/>
      <c r="J13" s="12"/>
      <c r="K13" s="5"/>
      <c r="L13" s="5"/>
      <c r="M13" s="5"/>
    </row>
    <row r="14" spans="1:13" ht="14.25">
      <c r="A14" s="2"/>
      <c r="B14" s="10" t="s">
        <v>130</v>
      </c>
      <c r="C14" s="11"/>
      <c r="D14" s="11"/>
      <c r="E14" s="11"/>
      <c r="F14" s="11"/>
      <c r="G14" s="11"/>
      <c r="H14" s="11"/>
      <c r="I14" s="11"/>
      <c r="J14" s="12"/>
      <c r="K14" s="5"/>
      <c r="L14" s="5"/>
      <c r="M14" s="5"/>
    </row>
    <row r="15" spans="1:13" ht="14.25">
      <c r="A15" s="2"/>
      <c r="B15" s="10">
        <v>153967</v>
      </c>
      <c r="C15" s="11"/>
      <c r="D15" s="11"/>
      <c r="E15" s="11"/>
      <c r="F15" s="11"/>
      <c r="G15" s="11"/>
      <c r="H15" s="11"/>
      <c r="I15" s="11"/>
      <c r="J15" s="12"/>
      <c r="K15" s="5"/>
      <c r="L15" s="5"/>
      <c r="M15" s="5"/>
    </row>
    <row r="16" spans="1:13" ht="14.25">
      <c r="A16" s="2"/>
      <c r="B16" s="41" t="s">
        <v>131</v>
      </c>
      <c r="C16" s="11"/>
      <c r="D16" s="11"/>
      <c r="E16" s="11"/>
      <c r="F16" s="11"/>
      <c r="G16" s="11"/>
      <c r="H16" s="11"/>
      <c r="I16" s="11"/>
      <c r="J16" s="12"/>
      <c r="K16" s="5"/>
      <c r="L16" s="5"/>
      <c r="M16" s="5"/>
    </row>
    <row r="17" spans="1:13" ht="14.25">
      <c r="A17" s="33"/>
      <c r="B17" s="47">
        <v>158124</v>
      </c>
      <c r="C17" s="34"/>
      <c r="D17" s="34"/>
      <c r="E17" s="34"/>
      <c r="F17" s="34"/>
      <c r="G17" s="34"/>
      <c r="H17" s="34"/>
      <c r="I17" s="34"/>
      <c r="J17" s="36"/>
      <c r="K17" s="5"/>
      <c r="L17" s="5"/>
      <c r="M17" s="5"/>
    </row>
    <row r="18" spans="1:13" ht="14.25">
      <c r="A18" s="2"/>
      <c r="B18" s="10"/>
      <c r="C18" s="11"/>
      <c r="D18" s="11"/>
      <c r="E18" s="11"/>
      <c r="F18" s="11"/>
      <c r="G18" s="11"/>
      <c r="H18" s="11"/>
      <c r="I18" s="12"/>
      <c r="J18" s="12"/>
      <c r="K18" s="5"/>
      <c r="L18" s="5"/>
      <c r="M18" s="5"/>
    </row>
    <row r="19" spans="1:13" ht="14.25">
      <c r="A19" s="9" t="s">
        <v>8</v>
      </c>
      <c r="B19" s="10" t="s">
        <v>132</v>
      </c>
      <c r="C19" s="10" t="s">
        <v>132</v>
      </c>
      <c r="D19" s="10" t="s">
        <v>132</v>
      </c>
      <c r="E19" s="10"/>
      <c r="F19" s="10"/>
      <c r="G19" s="10"/>
      <c r="H19" s="10"/>
      <c r="I19" s="14">
        <f>167167+1943</f>
        <v>169110</v>
      </c>
      <c r="J19" s="15" t="s">
        <v>133</v>
      </c>
      <c r="K19" s="11">
        <f>SUM(B19:I23)</f>
        <v>716170</v>
      </c>
      <c r="L19" s="5"/>
      <c r="M19" s="5"/>
    </row>
    <row r="20" spans="1:13" ht="14.25">
      <c r="A20" s="2"/>
      <c r="B20" s="11">
        <v>239072</v>
      </c>
      <c r="C20" s="11">
        <v>34045</v>
      </c>
      <c r="D20" s="11">
        <v>10164</v>
      </c>
      <c r="E20" s="11"/>
      <c r="F20" s="11"/>
      <c r="G20" s="11"/>
      <c r="H20" s="11"/>
      <c r="I20" s="11"/>
      <c r="J20" s="15" t="s">
        <v>134</v>
      </c>
      <c r="K20" s="5"/>
      <c r="L20" s="5"/>
      <c r="M20" s="5"/>
    </row>
    <row r="21" spans="1:13" ht="14.25">
      <c r="A21" s="2"/>
      <c r="B21" s="41" t="s">
        <v>135</v>
      </c>
      <c r="C21" s="41" t="s">
        <v>136</v>
      </c>
      <c r="D21" s="41" t="s">
        <v>136</v>
      </c>
      <c r="E21" s="11"/>
      <c r="F21" s="11"/>
      <c r="G21" s="11"/>
      <c r="H21" s="11"/>
      <c r="I21" s="11"/>
      <c r="J21" s="12"/>
      <c r="K21" s="5"/>
      <c r="L21" s="5"/>
      <c r="M21" s="5"/>
    </row>
    <row r="22" spans="1:13" ht="14.25">
      <c r="A22" s="33"/>
      <c r="B22" s="43">
        <v>210212</v>
      </c>
      <c r="C22" s="43">
        <v>42162</v>
      </c>
      <c r="D22" s="43">
        <v>11405</v>
      </c>
      <c r="E22" s="35"/>
      <c r="F22" s="35"/>
      <c r="G22" s="35"/>
      <c r="H22" s="35"/>
      <c r="I22" s="34"/>
      <c r="J22" s="36"/>
      <c r="K22" s="5"/>
      <c r="L22" s="5"/>
      <c r="M22" s="5"/>
    </row>
    <row r="23" spans="1:13" ht="14.25">
      <c r="A23" s="2"/>
      <c r="E23" s="11"/>
      <c r="F23" s="10"/>
      <c r="G23" s="10"/>
      <c r="H23" s="10"/>
      <c r="I23" s="11"/>
      <c r="J23" s="12"/>
      <c r="K23" s="5"/>
      <c r="L23" s="5"/>
      <c r="M23" s="5"/>
    </row>
    <row r="24" spans="1:13" ht="14.25">
      <c r="A24" s="2" t="s">
        <v>12</v>
      </c>
      <c r="B24" s="10" t="s">
        <v>137</v>
      </c>
      <c r="C24" s="10" t="s">
        <v>138</v>
      </c>
      <c r="D24" s="10" t="s">
        <v>138</v>
      </c>
      <c r="E24" s="10" t="s">
        <v>138</v>
      </c>
      <c r="F24" s="10" t="s">
        <v>137</v>
      </c>
      <c r="G24" s="10" t="s">
        <v>138</v>
      </c>
      <c r="H24" s="10"/>
      <c r="I24" s="10">
        <f>21255+233+158</f>
        <v>21646</v>
      </c>
      <c r="J24" s="12" t="s">
        <v>139</v>
      </c>
      <c r="K24" s="11">
        <f>SUM(B24:I25)</f>
        <v>233764</v>
      </c>
      <c r="L24" s="5"/>
      <c r="M24" s="5"/>
    </row>
    <row r="25" spans="1:13" ht="14.25">
      <c r="A25" s="33"/>
      <c r="B25" s="34">
        <v>97990</v>
      </c>
      <c r="C25" s="35">
        <v>75783</v>
      </c>
      <c r="D25" s="35">
        <v>16203</v>
      </c>
      <c r="E25" s="35">
        <v>9453</v>
      </c>
      <c r="F25" s="35">
        <v>11830</v>
      </c>
      <c r="G25" s="35">
        <v>859</v>
      </c>
      <c r="H25" s="35"/>
      <c r="I25" s="35"/>
      <c r="J25" s="36"/>
      <c r="K25" s="5"/>
      <c r="L25" s="5"/>
      <c r="M25" s="5"/>
    </row>
    <row r="26" spans="1:13" ht="14.25">
      <c r="A26" s="2"/>
      <c r="B26" s="10"/>
      <c r="C26" s="10"/>
      <c r="D26" s="10"/>
      <c r="E26" s="10"/>
      <c r="F26" s="10"/>
      <c r="G26" s="10"/>
      <c r="H26" s="10"/>
      <c r="I26" s="10"/>
      <c r="J26" s="12"/>
      <c r="K26" s="5"/>
      <c r="L26" s="5"/>
      <c r="M26" s="5"/>
    </row>
    <row r="27" spans="1:13" ht="14.25">
      <c r="A27" s="2" t="s">
        <v>117</v>
      </c>
      <c r="B27" s="10"/>
      <c r="C27" s="10" t="s">
        <v>140</v>
      </c>
      <c r="D27" s="10"/>
      <c r="E27" s="10"/>
      <c r="F27" s="10"/>
      <c r="G27" s="10"/>
      <c r="H27" s="10"/>
      <c r="I27" s="10">
        <f>60871+25+1016</f>
        <v>61912</v>
      </c>
      <c r="J27" s="12" t="s">
        <v>141</v>
      </c>
      <c r="K27" s="11">
        <f>SUM(B27:I28)</f>
        <v>153821</v>
      </c>
      <c r="L27" s="5"/>
      <c r="M27" s="5"/>
    </row>
    <row r="28" spans="1:13" ht="14.25">
      <c r="A28" s="33"/>
      <c r="B28" s="35"/>
      <c r="C28" s="35">
        <v>91909</v>
      </c>
      <c r="D28" s="35"/>
      <c r="E28" s="35"/>
      <c r="F28" s="35"/>
      <c r="G28" s="35"/>
      <c r="H28" s="35"/>
      <c r="I28" s="35"/>
      <c r="J28" s="36"/>
      <c r="K28" s="5"/>
      <c r="L28" s="5"/>
      <c r="M28" s="5"/>
    </row>
    <row r="29" spans="1:13" ht="14.25">
      <c r="A29" s="2"/>
      <c r="B29" s="10"/>
      <c r="C29" s="10"/>
      <c r="D29" s="10"/>
      <c r="E29" s="10"/>
      <c r="F29" s="10"/>
      <c r="G29" s="10"/>
      <c r="H29" s="10"/>
      <c r="I29" s="10"/>
      <c r="J29" s="12"/>
      <c r="K29" s="5"/>
      <c r="L29" s="5"/>
      <c r="M29" s="5"/>
    </row>
    <row r="30" spans="1:13" ht="14.25">
      <c r="A30" s="2" t="s">
        <v>67</v>
      </c>
      <c r="B30" s="10"/>
      <c r="C30" s="10" t="s">
        <v>142</v>
      </c>
      <c r="D30" s="10" t="s">
        <v>142</v>
      </c>
      <c r="E30" s="10" t="s">
        <v>142</v>
      </c>
      <c r="F30" s="10"/>
      <c r="G30" s="10"/>
      <c r="H30" s="5"/>
      <c r="I30" s="11">
        <f>86749+188+1367</f>
        <v>88304</v>
      </c>
      <c r="J30" s="12" t="s">
        <v>143</v>
      </c>
      <c r="K30" s="11">
        <f>SUM(B30:I31)</f>
        <v>287724</v>
      </c>
      <c r="L30" s="5"/>
      <c r="M30" s="5"/>
    </row>
    <row r="31" spans="1:13" ht="14.25">
      <c r="A31" s="33"/>
      <c r="B31" s="35"/>
      <c r="C31" s="35">
        <v>131062</v>
      </c>
      <c r="D31" s="35">
        <v>28667</v>
      </c>
      <c r="E31" s="35">
        <v>39691</v>
      </c>
      <c r="F31" s="35"/>
      <c r="G31" s="35"/>
      <c r="H31" s="37"/>
      <c r="I31" s="34"/>
      <c r="J31" s="36"/>
      <c r="K31" s="5"/>
      <c r="L31" s="5"/>
      <c r="M31" s="5"/>
    </row>
    <row r="32" spans="1:13" ht="14.25">
      <c r="A32" s="2"/>
      <c r="B32" s="10"/>
      <c r="C32" s="10"/>
      <c r="D32" s="10"/>
      <c r="E32" s="10"/>
      <c r="F32" s="10"/>
      <c r="G32" s="10"/>
      <c r="H32" s="5"/>
      <c r="I32" s="11"/>
      <c r="J32" s="12"/>
      <c r="K32" s="5"/>
      <c r="L32" s="5"/>
      <c r="M32" s="5"/>
    </row>
    <row r="33" spans="1:13" ht="14.25">
      <c r="A33" s="2" t="s">
        <v>16</v>
      </c>
      <c r="B33" s="10" t="s">
        <v>72</v>
      </c>
      <c r="C33" s="10" t="s">
        <v>72</v>
      </c>
      <c r="D33" s="10" t="s">
        <v>72</v>
      </c>
      <c r="E33" s="10"/>
      <c r="F33" s="10" t="s">
        <v>72</v>
      </c>
      <c r="G33" s="10"/>
      <c r="H33" s="5"/>
      <c r="I33" s="11">
        <f>144709+46+302</f>
        <v>145057</v>
      </c>
      <c r="J33" s="12" t="s">
        <v>144</v>
      </c>
      <c r="K33" s="11">
        <f>SUM(B33:I37)</f>
        <v>720876</v>
      </c>
      <c r="L33" s="5"/>
      <c r="M33" s="5"/>
    </row>
    <row r="34" spans="1:13" ht="14.25">
      <c r="A34" s="2"/>
      <c r="B34" s="10">
        <v>141182</v>
      </c>
      <c r="C34" s="10">
        <v>105885</v>
      </c>
      <c r="D34" s="10">
        <v>31218</v>
      </c>
      <c r="E34" s="10"/>
      <c r="F34" s="10">
        <v>14517</v>
      </c>
      <c r="G34" s="10"/>
      <c r="H34" s="5"/>
      <c r="I34" s="11"/>
      <c r="J34" s="12" t="s">
        <v>145</v>
      </c>
      <c r="K34" s="5"/>
      <c r="L34" s="5"/>
      <c r="M34" s="5"/>
    </row>
    <row r="35" spans="1:13" ht="14.25">
      <c r="A35" s="2"/>
      <c r="B35" s="41" t="s">
        <v>146</v>
      </c>
      <c r="C35" s="41" t="s">
        <v>146</v>
      </c>
      <c r="D35" s="41" t="s">
        <v>146</v>
      </c>
      <c r="E35" s="12"/>
      <c r="F35" s="41" t="s">
        <v>146</v>
      </c>
      <c r="G35" s="12"/>
      <c r="H35" s="5"/>
      <c r="I35" s="11"/>
      <c r="J35" s="12"/>
      <c r="K35" s="5"/>
      <c r="L35" s="5"/>
      <c r="M35" s="5"/>
    </row>
    <row r="36" spans="1:13" ht="14.25">
      <c r="A36" s="33"/>
      <c r="B36" s="47">
        <v>132451</v>
      </c>
      <c r="C36" s="47">
        <v>104473</v>
      </c>
      <c r="D36" s="47">
        <v>31544</v>
      </c>
      <c r="E36" s="36"/>
      <c r="F36" s="47">
        <v>14549</v>
      </c>
      <c r="G36" s="36"/>
      <c r="H36" s="37"/>
      <c r="I36" s="34"/>
      <c r="J36" s="36"/>
      <c r="K36" s="5"/>
      <c r="L36" s="5"/>
      <c r="M36" s="5"/>
    </row>
    <row r="37" spans="1:13" ht="14.25">
      <c r="A37" s="2"/>
      <c r="B37" s="10"/>
      <c r="C37" s="10"/>
      <c r="D37" s="10"/>
      <c r="E37" s="10"/>
      <c r="F37" s="10"/>
      <c r="G37" s="10"/>
      <c r="H37" s="5"/>
      <c r="I37" s="11"/>
      <c r="J37" s="12"/>
      <c r="K37" s="5"/>
      <c r="L37" s="5"/>
      <c r="M37" s="5"/>
    </row>
    <row r="38" spans="1:13" ht="14.25">
      <c r="A38" s="9" t="s">
        <v>11</v>
      </c>
      <c r="B38" s="7" t="s">
        <v>147</v>
      </c>
      <c r="C38" s="7" t="s">
        <v>148</v>
      </c>
      <c r="D38" s="7" t="s">
        <v>148</v>
      </c>
      <c r="E38" s="7" t="s">
        <v>148</v>
      </c>
      <c r="F38" s="7" t="s">
        <v>147</v>
      </c>
      <c r="G38" s="7"/>
      <c r="H38" s="10"/>
      <c r="I38" s="11">
        <f>47449+123+220</f>
        <v>47792</v>
      </c>
      <c r="J38" s="12" t="s">
        <v>149</v>
      </c>
      <c r="K38" s="11">
        <f>SUM(B38:I40)</f>
        <v>492700</v>
      </c>
      <c r="L38" s="5"/>
      <c r="M38" s="5"/>
    </row>
    <row r="39" spans="1:13" ht="14.25">
      <c r="A39" s="33"/>
      <c r="B39" s="34">
        <v>237480</v>
      </c>
      <c r="C39" s="34">
        <v>151634</v>
      </c>
      <c r="D39" s="34">
        <v>30581</v>
      </c>
      <c r="E39" s="34">
        <v>11743</v>
      </c>
      <c r="F39" s="34">
        <v>13470</v>
      </c>
      <c r="G39" s="34"/>
      <c r="H39" s="34"/>
      <c r="I39" s="34"/>
      <c r="J39" s="36"/>
      <c r="K39" s="5"/>
      <c r="L39" s="5"/>
      <c r="M39" s="5"/>
    </row>
    <row r="40" spans="1:13" ht="14.25">
      <c r="A40" s="2"/>
      <c r="H40" s="10"/>
      <c r="I40" s="10"/>
      <c r="J40" s="12"/>
      <c r="K40" s="5"/>
      <c r="L40" s="5"/>
      <c r="M40" s="5"/>
    </row>
    <row r="41" spans="1:13" ht="14.25">
      <c r="A41" s="2" t="s">
        <v>9</v>
      </c>
      <c r="B41" s="10" t="s">
        <v>150</v>
      </c>
      <c r="C41" s="10" t="s">
        <v>151</v>
      </c>
      <c r="D41" s="10" t="s">
        <v>150</v>
      </c>
      <c r="E41" s="10" t="s">
        <v>150</v>
      </c>
      <c r="F41" s="10" t="s">
        <v>152</v>
      </c>
      <c r="G41" s="10"/>
      <c r="H41" s="10"/>
      <c r="I41" s="11">
        <f>434742+3139+830</f>
        <v>438711</v>
      </c>
      <c r="J41" s="12" t="s">
        <v>153</v>
      </c>
      <c r="K41" s="11">
        <f>SUM(B41:I49)</f>
        <v>2596544</v>
      </c>
      <c r="L41" s="5"/>
      <c r="M41" s="5"/>
    </row>
    <row r="42" spans="1:13" ht="14.25">
      <c r="A42" s="2"/>
      <c r="B42" s="11">
        <v>261758</v>
      </c>
      <c r="C42" s="10">
        <v>234336</v>
      </c>
      <c r="D42" s="10">
        <v>52162</v>
      </c>
      <c r="E42" s="10">
        <v>18305</v>
      </c>
      <c r="F42" s="10">
        <v>12071</v>
      </c>
      <c r="G42" s="10"/>
      <c r="H42" s="10"/>
      <c r="I42" s="11"/>
      <c r="J42" s="12" t="s">
        <v>154</v>
      </c>
      <c r="K42" s="5"/>
      <c r="L42" s="5"/>
      <c r="M42" s="5"/>
    </row>
    <row r="43" spans="1:13" ht="14.25">
      <c r="A43" s="2"/>
      <c r="B43" s="41" t="s">
        <v>152</v>
      </c>
      <c r="C43" s="41" t="s">
        <v>155</v>
      </c>
      <c r="D43" s="41" t="s">
        <v>152</v>
      </c>
      <c r="E43" s="41" t="s">
        <v>152</v>
      </c>
      <c r="F43" s="10"/>
      <c r="G43" s="10"/>
      <c r="H43" s="10"/>
      <c r="I43" s="11"/>
      <c r="J43" s="12" t="s">
        <v>156</v>
      </c>
      <c r="K43" s="5"/>
      <c r="L43" s="5"/>
      <c r="M43" s="5"/>
    </row>
    <row r="44" spans="1:13" ht="14.25">
      <c r="A44" s="19"/>
      <c r="B44" s="48">
        <v>238161</v>
      </c>
      <c r="C44" s="46">
        <v>219552</v>
      </c>
      <c r="D44" s="46">
        <v>52103</v>
      </c>
      <c r="E44" s="46">
        <v>15223</v>
      </c>
      <c r="F44" s="30"/>
      <c r="G44" s="30"/>
      <c r="H44" s="30"/>
      <c r="I44" s="20"/>
      <c r="J44" s="31" t="s">
        <v>157</v>
      </c>
      <c r="K44" s="5"/>
      <c r="L44" s="5"/>
      <c r="M44" s="5"/>
    </row>
    <row r="45" spans="1:13" ht="14.25">
      <c r="A45" s="19"/>
      <c r="B45" s="31" t="s">
        <v>158</v>
      </c>
      <c r="C45" s="31" t="s">
        <v>158</v>
      </c>
      <c r="D45" s="31" t="s">
        <v>159</v>
      </c>
      <c r="E45" s="31" t="s">
        <v>160</v>
      </c>
      <c r="F45" s="30"/>
      <c r="G45" s="30"/>
      <c r="H45" s="30"/>
      <c r="I45" s="20"/>
      <c r="J45" s="31"/>
      <c r="K45" s="5"/>
      <c r="L45" s="5"/>
      <c r="M45" s="5"/>
    </row>
    <row r="46" spans="1:13" ht="14.25">
      <c r="A46" s="19"/>
      <c r="B46" s="31">
        <v>235839</v>
      </c>
      <c r="C46" s="31">
        <v>208968</v>
      </c>
      <c r="D46" s="31">
        <v>54879</v>
      </c>
      <c r="E46" s="31">
        <v>28669</v>
      </c>
      <c r="F46" s="30"/>
      <c r="G46" s="30"/>
      <c r="H46" s="30"/>
      <c r="I46" s="20"/>
      <c r="J46" s="31"/>
      <c r="K46" s="5"/>
      <c r="L46" s="5"/>
      <c r="M46" s="5"/>
    </row>
    <row r="47" spans="1:13" ht="14.25">
      <c r="A47" s="19"/>
      <c r="B47" s="46" t="s">
        <v>161</v>
      </c>
      <c r="C47" s="46" t="s">
        <v>161</v>
      </c>
      <c r="D47" s="46" t="s">
        <v>162</v>
      </c>
      <c r="E47" s="46" t="s">
        <v>163</v>
      </c>
      <c r="F47" s="30"/>
      <c r="G47" s="30"/>
      <c r="H47" s="30"/>
      <c r="I47" s="20"/>
      <c r="J47" s="31"/>
      <c r="K47" s="5"/>
      <c r="L47" s="5"/>
      <c r="M47" s="5"/>
    </row>
    <row r="48" spans="1:13" ht="14.25">
      <c r="A48" s="33"/>
      <c r="B48" s="47">
        <v>235100</v>
      </c>
      <c r="C48" s="47">
        <v>208712</v>
      </c>
      <c r="D48" s="47">
        <v>60640</v>
      </c>
      <c r="E48" s="47">
        <v>21355</v>
      </c>
      <c r="F48" s="35"/>
      <c r="G48" s="35"/>
      <c r="H48" s="35"/>
      <c r="I48" s="34"/>
      <c r="J48" s="36"/>
      <c r="K48" s="5"/>
      <c r="L48" s="5"/>
      <c r="M48" s="5"/>
    </row>
    <row r="49" spans="1:13" ht="14.25">
      <c r="A49" s="2"/>
      <c r="B49" s="11"/>
      <c r="C49" s="10"/>
      <c r="D49" s="10"/>
      <c r="E49" s="10"/>
      <c r="F49" s="10"/>
      <c r="G49" s="10"/>
      <c r="H49" s="10"/>
      <c r="I49" s="11"/>
      <c r="J49" s="12"/>
      <c r="K49" s="5"/>
      <c r="L49" s="5"/>
      <c r="M49" s="5"/>
    </row>
    <row r="50" spans="1:13" ht="14.25">
      <c r="A50" s="2" t="s">
        <v>13</v>
      </c>
      <c r="B50" s="10" t="s">
        <v>164</v>
      </c>
      <c r="C50" s="10" t="s">
        <v>96</v>
      </c>
      <c r="D50" s="10" t="s">
        <v>96</v>
      </c>
      <c r="E50" s="10"/>
      <c r="F50" s="10"/>
      <c r="G50" s="10"/>
      <c r="H50" s="10"/>
      <c r="I50" s="10">
        <f>466809+2800</f>
        <v>469609</v>
      </c>
      <c r="J50" s="12" t="s">
        <v>165</v>
      </c>
      <c r="K50" s="11">
        <f>SUM(B50:I61)</f>
        <v>1716780</v>
      </c>
      <c r="L50" s="5"/>
      <c r="M50" s="5"/>
    </row>
    <row r="51" spans="1:13" ht="14.25">
      <c r="A51" s="2"/>
      <c r="B51" s="10">
        <v>157616</v>
      </c>
      <c r="C51" s="10">
        <v>52719</v>
      </c>
      <c r="D51" s="10">
        <v>11294</v>
      </c>
      <c r="E51" s="10"/>
      <c r="F51" s="10"/>
      <c r="G51" s="10"/>
      <c r="H51" s="10"/>
      <c r="I51" s="10"/>
      <c r="J51" s="12" t="s">
        <v>166</v>
      </c>
      <c r="K51" s="5"/>
      <c r="L51" s="5"/>
      <c r="M51" s="5"/>
    </row>
    <row r="52" spans="1:13" ht="14.25">
      <c r="A52" s="2"/>
      <c r="B52" s="41" t="s">
        <v>167</v>
      </c>
      <c r="C52" s="41" t="s">
        <v>168</v>
      </c>
      <c r="D52" s="41" t="s">
        <v>167</v>
      </c>
      <c r="E52" s="10"/>
      <c r="F52" s="10"/>
      <c r="G52" s="10"/>
      <c r="H52" s="10"/>
      <c r="I52" s="10"/>
      <c r="J52" s="12" t="s">
        <v>169</v>
      </c>
      <c r="K52" s="5"/>
      <c r="L52" s="5"/>
      <c r="M52" s="5"/>
    </row>
    <row r="53" spans="1:13" ht="14.25">
      <c r="A53" s="2"/>
      <c r="B53" s="41">
        <v>148659</v>
      </c>
      <c r="C53" s="41">
        <v>49742</v>
      </c>
      <c r="D53" s="41">
        <v>11000</v>
      </c>
      <c r="E53" s="10"/>
      <c r="F53" s="10"/>
      <c r="G53" s="10"/>
      <c r="H53" s="10"/>
      <c r="I53" s="10"/>
      <c r="J53" s="12" t="s">
        <v>170</v>
      </c>
      <c r="K53" s="5"/>
      <c r="L53" s="5"/>
      <c r="M53" s="5"/>
    </row>
    <row r="54" spans="1:13" ht="14.25">
      <c r="A54" s="2"/>
      <c r="B54" s="10" t="s">
        <v>171</v>
      </c>
      <c r="C54" s="10" t="s">
        <v>172</v>
      </c>
      <c r="D54" s="10" t="s">
        <v>173</v>
      </c>
      <c r="E54" s="10"/>
      <c r="F54" s="10"/>
      <c r="G54" s="10"/>
      <c r="H54" s="10"/>
      <c r="I54" s="10"/>
      <c r="J54" s="12" t="s">
        <v>174</v>
      </c>
      <c r="K54" s="5"/>
      <c r="L54" s="5"/>
      <c r="M54" s="5"/>
    </row>
    <row r="55" spans="1:13" ht="14.25">
      <c r="A55" s="2"/>
      <c r="B55" s="10">
        <v>148753</v>
      </c>
      <c r="C55" s="10">
        <v>54888</v>
      </c>
      <c r="D55" s="10">
        <v>9930</v>
      </c>
      <c r="E55" s="10"/>
      <c r="F55" s="10"/>
      <c r="G55" s="10"/>
      <c r="H55" s="10"/>
      <c r="I55" s="10"/>
      <c r="J55" s="12" t="s">
        <v>175</v>
      </c>
      <c r="K55" s="5"/>
      <c r="L55" s="5"/>
      <c r="M55" s="5"/>
    </row>
    <row r="56" spans="1:13" ht="14.25">
      <c r="A56" s="2"/>
      <c r="B56" s="41" t="s">
        <v>173</v>
      </c>
      <c r="C56" s="41" t="s">
        <v>173</v>
      </c>
      <c r="D56" s="41" t="s">
        <v>176</v>
      </c>
      <c r="E56" s="10"/>
      <c r="F56" s="10"/>
      <c r="G56" s="10"/>
      <c r="H56" s="10"/>
      <c r="I56" s="10"/>
      <c r="J56" s="12"/>
      <c r="K56" s="5"/>
      <c r="L56" s="5"/>
      <c r="M56" s="5"/>
    </row>
    <row r="57" spans="1:13" ht="14.25">
      <c r="A57" s="2"/>
      <c r="B57" s="41">
        <v>157473</v>
      </c>
      <c r="C57" s="41">
        <v>45453</v>
      </c>
      <c r="D57" s="41">
        <v>9540</v>
      </c>
      <c r="E57" s="10"/>
      <c r="F57" s="10"/>
      <c r="G57" s="10"/>
      <c r="H57" s="10"/>
      <c r="I57" s="10"/>
      <c r="J57" s="12"/>
      <c r="K57" s="5"/>
      <c r="L57" s="5"/>
      <c r="M57" s="5"/>
    </row>
    <row r="58" spans="1:13" ht="14.25">
      <c r="A58" s="2"/>
      <c r="B58" s="10" t="s">
        <v>176</v>
      </c>
      <c r="C58" s="10" t="s">
        <v>176</v>
      </c>
      <c r="D58" s="10" t="s">
        <v>177</v>
      </c>
      <c r="E58" s="10"/>
      <c r="F58" s="10"/>
      <c r="G58" s="10"/>
      <c r="H58" s="10"/>
      <c r="I58" s="10"/>
      <c r="J58" s="12"/>
      <c r="K58" s="5"/>
      <c r="L58" s="5"/>
      <c r="M58" s="5"/>
    </row>
    <row r="59" spans="1:13" ht="14.25">
      <c r="A59" s="2"/>
      <c r="B59" s="10">
        <v>146739</v>
      </c>
      <c r="C59" s="10">
        <v>44027</v>
      </c>
      <c r="D59" s="10">
        <v>9701</v>
      </c>
      <c r="E59" s="10"/>
      <c r="F59" s="10"/>
      <c r="G59" s="10"/>
      <c r="H59" s="10"/>
      <c r="I59" s="10"/>
      <c r="J59" s="12"/>
      <c r="K59" s="5"/>
      <c r="L59" s="5"/>
      <c r="M59" s="5"/>
    </row>
    <row r="60" spans="1:13" ht="14.25">
      <c r="A60" s="2"/>
      <c r="B60" s="41" t="s">
        <v>177</v>
      </c>
      <c r="C60" s="41" t="s">
        <v>177</v>
      </c>
      <c r="D60" s="10"/>
      <c r="E60" s="10"/>
      <c r="F60" s="10"/>
      <c r="G60" s="10"/>
      <c r="H60" s="10"/>
      <c r="I60" s="10"/>
      <c r="J60" s="12"/>
      <c r="K60" s="5"/>
      <c r="L60" s="5"/>
      <c r="M60" s="5"/>
    </row>
    <row r="61" spans="1:13" ht="14.25">
      <c r="A61" s="33"/>
      <c r="B61" s="47">
        <v>146214</v>
      </c>
      <c r="C61" s="47">
        <v>43423</v>
      </c>
      <c r="D61" s="35"/>
      <c r="E61" s="35"/>
      <c r="F61" s="35"/>
      <c r="G61" s="35"/>
      <c r="H61" s="35"/>
      <c r="I61" s="35"/>
      <c r="J61" s="36"/>
      <c r="K61" s="5"/>
      <c r="L61" s="5"/>
      <c r="M61" s="5"/>
    </row>
    <row r="62" spans="1:13" ht="14.25">
      <c r="A62" s="2"/>
      <c r="B62" s="10"/>
      <c r="C62" s="10"/>
      <c r="D62" s="10"/>
      <c r="E62" s="10"/>
      <c r="F62" s="10"/>
      <c r="G62" s="10"/>
      <c r="H62" s="10"/>
      <c r="I62" s="10"/>
      <c r="J62" s="12"/>
      <c r="K62" s="5"/>
      <c r="L62" s="5"/>
      <c r="M62" s="5"/>
    </row>
    <row r="63" spans="1:13" ht="14.25">
      <c r="A63" s="2" t="s">
        <v>10</v>
      </c>
      <c r="B63" s="10" t="s">
        <v>113</v>
      </c>
      <c r="C63" s="10"/>
      <c r="D63" s="10"/>
      <c r="E63" s="10"/>
      <c r="F63" s="10"/>
      <c r="G63" s="10"/>
      <c r="H63" s="10"/>
      <c r="I63" s="10">
        <f>294926+1604</f>
        <v>296530</v>
      </c>
      <c r="J63" s="12" t="s">
        <v>178</v>
      </c>
      <c r="K63" s="11">
        <f>SUM(B63:I70)</f>
        <v>598868</v>
      </c>
      <c r="L63" s="5"/>
      <c r="M63" s="5"/>
    </row>
    <row r="64" spans="1:13" ht="14.25">
      <c r="A64" s="2"/>
      <c r="B64" s="10">
        <v>83632</v>
      </c>
      <c r="C64" s="10"/>
      <c r="D64" s="10"/>
      <c r="E64" s="10"/>
      <c r="F64" s="10"/>
      <c r="G64" s="10"/>
      <c r="H64" s="10"/>
      <c r="I64" s="10"/>
      <c r="J64" s="12" t="s">
        <v>179</v>
      </c>
      <c r="K64" s="5"/>
      <c r="L64" s="5"/>
      <c r="M64" s="5"/>
    </row>
    <row r="65" spans="1:13" ht="14.25">
      <c r="A65" s="2"/>
      <c r="B65" s="41" t="s">
        <v>114</v>
      </c>
      <c r="C65" s="10"/>
      <c r="D65" s="10"/>
      <c r="E65" s="10"/>
      <c r="F65" s="10"/>
      <c r="G65" s="10"/>
      <c r="H65" s="10"/>
      <c r="I65" s="10"/>
      <c r="J65" s="12" t="s">
        <v>180</v>
      </c>
      <c r="K65" s="5"/>
      <c r="L65" s="5"/>
      <c r="M65" s="5"/>
    </row>
    <row r="66" spans="1:13" ht="14.25">
      <c r="A66" s="2"/>
      <c r="B66" s="41">
        <v>73358</v>
      </c>
      <c r="C66" s="10"/>
      <c r="D66" s="10"/>
      <c r="E66" s="10"/>
      <c r="F66" s="10"/>
      <c r="G66" s="10"/>
      <c r="H66" s="10"/>
      <c r="I66" s="10"/>
      <c r="J66" s="12" t="s">
        <v>181</v>
      </c>
      <c r="K66" s="5"/>
      <c r="L66" s="5"/>
      <c r="M66" s="5"/>
    </row>
    <row r="67" spans="1:13" ht="14.25">
      <c r="A67" s="2"/>
      <c r="B67" s="10" t="s">
        <v>115</v>
      </c>
      <c r="C67" s="10"/>
      <c r="D67" s="10"/>
      <c r="E67" s="10"/>
      <c r="F67" s="10"/>
      <c r="G67" s="10"/>
      <c r="H67" s="10"/>
      <c r="I67" s="10"/>
      <c r="J67" s="12"/>
      <c r="K67" s="5"/>
      <c r="L67" s="5"/>
      <c r="M67" s="5"/>
    </row>
    <row r="68" spans="1:13" ht="14.25">
      <c r="A68" s="2"/>
      <c r="B68" s="10">
        <v>71379</v>
      </c>
      <c r="C68" s="10"/>
      <c r="D68" s="10"/>
      <c r="E68" s="10"/>
      <c r="F68" s="10"/>
      <c r="G68" s="10"/>
      <c r="H68" s="10"/>
      <c r="I68" s="10"/>
      <c r="J68" s="12"/>
      <c r="K68" s="5"/>
      <c r="L68" s="5"/>
      <c r="M68" s="5"/>
    </row>
    <row r="69" spans="1:13" ht="14.25">
      <c r="A69" s="2"/>
      <c r="B69" s="41" t="s">
        <v>116</v>
      </c>
      <c r="C69" s="10"/>
      <c r="D69" s="10"/>
      <c r="E69" s="10"/>
      <c r="F69" s="10"/>
      <c r="G69" s="10"/>
      <c r="H69" s="10"/>
      <c r="I69" s="10"/>
      <c r="J69" s="12"/>
      <c r="K69" s="5"/>
      <c r="L69" s="5"/>
      <c r="M69" s="5"/>
    </row>
    <row r="70" spans="1:13" ht="14.25">
      <c r="A70" s="2"/>
      <c r="B70" s="41">
        <v>73969</v>
      </c>
      <c r="C70" s="10"/>
      <c r="D70" s="10"/>
      <c r="E70" s="10"/>
      <c r="F70" s="10"/>
      <c r="G70" s="10"/>
      <c r="H70" s="10"/>
      <c r="I70" s="10"/>
      <c r="J70" s="12"/>
      <c r="K70" s="5"/>
      <c r="L70" s="5"/>
      <c r="M70" s="5"/>
    </row>
    <row r="71" spans="1:13" ht="14.25">
      <c r="A71" s="16"/>
      <c r="B71" s="17"/>
      <c r="C71" s="17"/>
      <c r="D71" s="17"/>
      <c r="E71" s="17"/>
      <c r="F71" s="17"/>
      <c r="G71" s="17"/>
      <c r="H71" s="17"/>
      <c r="I71" s="17"/>
      <c r="J71" s="18"/>
      <c r="K71" s="5"/>
      <c r="L71" s="5"/>
      <c r="M71" s="5"/>
    </row>
    <row r="72" spans="1:13" ht="14.25">
      <c r="A72" s="19" t="s">
        <v>182</v>
      </c>
      <c r="B72" s="20"/>
      <c r="C72" s="20"/>
      <c r="D72" s="20"/>
      <c r="E72" s="20"/>
      <c r="F72" s="20"/>
      <c r="G72" s="20"/>
      <c r="H72" s="20"/>
      <c r="I72" s="20"/>
      <c r="J72" s="21"/>
      <c r="K72" s="5"/>
      <c r="L72" s="5"/>
      <c r="M72" s="5"/>
    </row>
    <row r="73" spans="1:13" ht="14.25">
      <c r="A73" s="2"/>
      <c r="B73" s="20"/>
      <c r="C73" s="20"/>
      <c r="D73" s="20"/>
      <c r="E73" s="20"/>
      <c r="F73" s="20"/>
      <c r="G73" s="20"/>
      <c r="H73" s="20"/>
      <c r="I73" s="20"/>
      <c r="J73" s="21"/>
      <c r="K73" s="5"/>
      <c r="L73" s="5"/>
      <c r="M73" s="5"/>
    </row>
    <row r="74" spans="1:13" ht="14.25">
      <c r="A74" s="71" t="s">
        <v>112</v>
      </c>
      <c r="B74" s="20"/>
      <c r="C74" s="20"/>
      <c r="D74" s="20"/>
      <c r="E74" s="20"/>
      <c r="F74" s="20"/>
      <c r="G74" s="20"/>
      <c r="H74" s="20"/>
      <c r="I74" s="20"/>
      <c r="J74" s="21"/>
      <c r="K74" s="5"/>
      <c r="L74" s="5"/>
      <c r="M74" s="5"/>
    </row>
    <row r="75" spans="1:13" ht="14.25">
      <c r="A75" s="19"/>
      <c r="B75" s="20"/>
      <c r="C75" s="20"/>
      <c r="D75" s="20"/>
      <c r="E75" s="20"/>
      <c r="F75" s="20"/>
      <c r="G75" s="20"/>
      <c r="H75" s="20"/>
      <c r="I75" s="20"/>
      <c r="J75" s="21"/>
      <c r="K75" s="5"/>
      <c r="L75" s="5"/>
      <c r="M75" s="5"/>
    </row>
    <row r="76" spans="1:13" ht="14.25">
      <c r="A76" s="2"/>
      <c r="B76" s="20"/>
      <c r="C76" s="20"/>
      <c r="D76" s="20"/>
      <c r="E76" s="20"/>
      <c r="F76" s="20"/>
      <c r="G76" s="20"/>
      <c r="H76" s="20"/>
      <c r="I76" s="20"/>
      <c r="J76" s="21"/>
      <c r="K76" s="5"/>
      <c r="L76" s="5"/>
      <c r="M76" s="5"/>
    </row>
    <row r="77" spans="1:13" ht="14.25">
      <c r="A77" s="11"/>
      <c r="B77" s="11"/>
      <c r="C77" s="11"/>
      <c r="D77" s="11"/>
      <c r="E77" s="11"/>
      <c r="F77" s="11"/>
      <c r="G77" s="11"/>
      <c r="H77" s="11"/>
      <c r="I77" s="11"/>
      <c r="J77" s="14"/>
      <c r="K77" s="5"/>
      <c r="L77" s="5"/>
      <c r="M77" s="5"/>
    </row>
  </sheetData>
  <hyperlinks>
    <hyperlink ref="A74" r:id="rId1"/>
  </hyperlinks>
  <pageMargins left="0.7" right="0.7" top="0.75" bottom="0.75" header="0.3" footer="0.3"/>
  <pageSetup scale="67" fitToHeight="2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showGridLines="0" workbookViewId="0">
      <selection activeCell="A3" sqref="A3"/>
    </sheetView>
  </sheetViews>
  <sheetFormatPr defaultRowHeight="12.75"/>
  <cols>
    <col min="1" max="6" width="17.5703125" customWidth="1"/>
    <col min="7" max="7" width="19.5703125" customWidth="1"/>
    <col min="8" max="8" width="17.5703125" customWidth="1"/>
    <col min="9" max="9" width="26.85546875" customWidth="1"/>
    <col min="10" max="10" width="13.140625" customWidth="1"/>
  </cols>
  <sheetData>
    <row r="1" spans="1:15" ht="20.25">
      <c r="A1" s="23" t="s">
        <v>0</v>
      </c>
      <c r="B1" s="6"/>
      <c r="C1" s="6"/>
      <c r="D1" s="6"/>
      <c r="E1" s="6"/>
      <c r="F1" s="2"/>
      <c r="G1" s="3"/>
      <c r="H1" s="4"/>
      <c r="I1" s="2"/>
      <c r="J1" s="5"/>
      <c r="K1" s="5"/>
      <c r="L1" s="5"/>
      <c r="M1" s="5"/>
      <c r="N1" s="5"/>
      <c r="O1" s="5"/>
    </row>
    <row r="2" spans="1:15" ht="20.25">
      <c r="A2" s="24" t="s">
        <v>331</v>
      </c>
      <c r="B2" s="6"/>
      <c r="C2" s="6"/>
      <c r="D2" s="2"/>
      <c r="E2" s="2"/>
      <c r="F2" s="2"/>
      <c r="G2" s="2"/>
      <c r="H2" s="4"/>
      <c r="I2" s="2"/>
      <c r="J2" s="5"/>
      <c r="K2" s="5"/>
      <c r="L2" s="5"/>
      <c r="M2" s="5"/>
      <c r="N2" s="5"/>
      <c r="O2" s="5"/>
    </row>
    <row r="3" spans="1:15" ht="14.25">
      <c r="A3" s="2"/>
      <c r="B3" s="2"/>
      <c r="C3" s="2"/>
      <c r="D3" s="2"/>
      <c r="E3" s="2"/>
      <c r="F3" s="2"/>
      <c r="G3" s="2"/>
      <c r="H3" s="2"/>
      <c r="I3" s="2"/>
      <c r="J3" s="5"/>
      <c r="K3" s="5"/>
      <c r="L3" s="5"/>
      <c r="M3" s="5"/>
      <c r="N3" s="5"/>
      <c r="O3" s="5"/>
    </row>
    <row r="4" spans="1:15" ht="28.5">
      <c r="A4" s="25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7" t="s">
        <v>110</v>
      </c>
      <c r="G4" s="26" t="s">
        <v>14</v>
      </c>
      <c r="H4" s="28" t="s">
        <v>111</v>
      </c>
      <c r="I4" s="29" t="s">
        <v>6</v>
      </c>
      <c r="J4" s="5"/>
      <c r="K4" s="5"/>
      <c r="L4" s="5"/>
      <c r="M4" s="5"/>
      <c r="N4" s="5"/>
      <c r="O4" s="5"/>
    </row>
    <row r="5" spans="1:15" ht="14.25">
      <c r="A5" s="2"/>
      <c r="B5" s="2"/>
      <c r="C5" s="2"/>
      <c r="D5" s="2"/>
      <c r="E5" s="2"/>
      <c r="F5" s="2"/>
      <c r="G5" s="2"/>
      <c r="H5" s="2"/>
      <c r="I5" s="8"/>
      <c r="J5" s="5"/>
      <c r="K5" s="5"/>
      <c r="L5" s="5"/>
      <c r="M5" s="5"/>
      <c r="N5" s="5"/>
      <c r="O5" s="5"/>
    </row>
    <row r="6" spans="1:15" ht="14.25">
      <c r="A6" s="9" t="s">
        <v>7</v>
      </c>
      <c r="B6" s="10" t="s">
        <v>22</v>
      </c>
      <c r="C6" s="10"/>
      <c r="D6" s="2"/>
      <c r="E6" s="10"/>
      <c r="F6" s="2"/>
      <c r="G6" s="10"/>
      <c r="H6" s="11">
        <f>3099588+17567</f>
        <v>3117155</v>
      </c>
      <c r="I6" s="12" t="s">
        <v>31</v>
      </c>
      <c r="J6" s="11">
        <f>SUM(B6:H23)</f>
        <v>5964921</v>
      </c>
      <c r="K6" s="5"/>
      <c r="L6" s="5"/>
      <c r="M6" s="5"/>
      <c r="N6" s="5"/>
      <c r="O6" s="5"/>
    </row>
    <row r="7" spans="1:15" ht="14.25">
      <c r="A7" s="2"/>
      <c r="B7" s="11">
        <v>349721</v>
      </c>
      <c r="C7" s="11"/>
      <c r="D7" s="2"/>
      <c r="E7" s="11"/>
      <c r="F7" s="2"/>
      <c r="G7" s="11"/>
      <c r="H7" s="11"/>
      <c r="I7" s="12" t="s">
        <v>32</v>
      </c>
      <c r="J7" s="5"/>
      <c r="K7" s="5"/>
      <c r="L7" s="5"/>
      <c r="M7" s="5"/>
      <c r="N7" s="5"/>
      <c r="O7" s="5"/>
    </row>
    <row r="8" spans="1:15" ht="14.25">
      <c r="A8" s="2"/>
      <c r="B8" s="41" t="s">
        <v>23</v>
      </c>
      <c r="C8" s="11"/>
      <c r="D8" s="11"/>
      <c r="E8" s="11"/>
      <c r="F8" s="11"/>
      <c r="G8" s="11"/>
      <c r="H8" s="11"/>
      <c r="I8" s="12" t="s">
        <v>33</v>
      </c>
      <c r="J8" s="5"/>
      <c r="K8" s="5"/>
      <c r="L8" s="5"/>
      <c r="M8" s="5"/>
      <c r="N8" s="5"/>
      <c r="O8" s="5"/>
    </row>
    <row r="9" spans="1:15" ht="14.25">
      <c r="A9" s="2"/>
      <c r="B9" s="42">
        <v>326357</v>
      </c>
      <c r="C9" s="10"/>
      <c r="D9" s="11"/>
      <c r="E9" s="11"/>
      <c r="F9" s="10"/>
      <c r="G9" s="10"/>
      <c r="H9" s="11"/>
      <c r="I9" s="12" t="s">
        <v>34</v>
      </c>
      <c r="J9" s="5"/>
      <c r="K9" s="5"/>
      <c r="L9" s="5"/>
      <c r="M9" s="5"/>
      <c r="N9" s="5"/>
      <c r="O9" s="5"/>
    </row>
    <row r="10" spans="1:15" ht="14.25">
      <c r="A10" s="2"/>
      <c r="B10" s="10" t="s">
        <v>24</v>
      </c>
      <c r="C10" s="11"/>
      <c r="D10" s="11"/>
      <c r="E10" s="11"/>
      <c r="F10" s="11"/>
      <c r="G10" s="11"/>
      <c r="H10" s="11"/>
      <c r="I10" s="12" t="s">
        <v>35</v>
      </c>
      <c r="J10" s="5"/>
      <c r="K10" s="5"/>
      <c r="L10" s="5"/>
      <c r="M10" s="5"/>
      <c r="N10" s="5"/>
      <c r="O10" s="5"/>
    </row>
    <row r="11" spans="1:15" ht="14.25">
      <c r="A11" s="2"/>
      <c r="B11" s="11">
        <v>303662</v>
      </c>
      <c r="C11" s="11"/>
      <c r="D11" s="11"/>
      <c r="E11" s="11"/>
      <c r="F11" s="11"/>
      <c r="G11" s="11"/>
      <c r="H11" s="11"/>
      <c r="I11" s="12" t="s">
        <v>36</v>
      </c>
      <c r="J11" s="5"/>
      <c r="K11" s="5"/>
      <c r="L11" s="5"/>
      <c r="M11" s="5"/>
      <c r="N11" s="5"/>
      <c r="O11" s="5"/>
    </row>
    <row r="12" spans="1:15" s="1" customFormat="1" ht="14.25">
      <c r="A12" s="7"/>
      <c r="B12" s="41" t="s">
        <v>25</v>
      </c>
      <c r="C12" s="10"/>
      <c r="D12" s="10"/>
      <c r="E12" s="10"/>
      <c r="F12" s="10"/>
      <c r="G12" s="10"/>
      <c r="H12" s="10"/>
      <c r="I12" s="12" t="s">
        <v>37</v>
      </c>
      <c r="J12" s="13"/>
      <c r="K12" s="13"/>
      <c r="L12" s="13"/>
      <c r="M12" s="13"/>
      <c r="N12" s="13"/>
      <c r="O12" s="13"/>
    </row>
    <row r="13" spans="1:15" ht="14.25">
      <c r="A13" s="2"/>
      <c r="B13" s="42">
        <v>321388</v>
      </c>
      <c r="C13" s="11"/>
      <c r="D13" s="11"/>
      <c r="E13" s="11"/>
      <c r="F13" s="11"/>
      <c r="G13" s="11"/>
      <c r="H13" s="11"/>
      <c r="I13" s="12" t="s">
        <v>38</v>
      </c>
      <c r="J13" s="5"/>
      <c r="K13" s="5"/>
      <c r="L13" s="5"/>
      <c r="M13" s="5"/>
      <c r="N13" s="5"/>
      <c r="O13" s="5"/>
    </row>
    <row r="14" spans="1:15" ht="14.25">
      <c r="A14" s="2"/>
      <c r="B14" s="10" t="s">
        <v>26</v>
      </c>
      <c r="C14" s="11"/>
      <c r="D14" s="11"/>
      <c r="E14" s="11"/>
      <c r="F14" s="11"/>
      <c r="G14" s="11"/>
      <c r="H14" s="11"/>
      <c r="I14" s="12" t="s">
        <v>39</v>
      </c>
      <c r="J14" s="5"/>
      <c r="K14" s="5"/>
      <c r="L14" s="5"/>
      <c r="M14" s="5"/>
      <c r="N14" s="5"/>
      <c r="O14" s="5"/>
    </row>
    <row r="15" spans="1:15" ht="14.25">
      <c r="A15" s="2"/>
      <c r="B15" s="10">
        <v>309545</v>
      </c>
      <c r="C15" s="11"/>
      <c r="D15" s="11"/>
      <c r="E15" s="11"/>
      <c r="F15" s="11"/>
      <c r="G15" s="11"/>
      <c r="H15" s="11"/>
      <c r="I15" s="12"/>
      <c r="J15" s="5"/>
      <c r="K15" s="5"/>
      <c r="L15" s="5"/>
      <c r="M15" s="5"/>
      <c r="N15" s="5"/>
      <c r="O15" s="5"/>
    </row>
    <row r="16" spans="1:15" ht="14.25">
      <c r="A16" s="2"/>
      <c r="B16" s="41" t="s">
        <v>27</v>
      </c>
      <c r="C16" s="11"/>
      <c r="D16" s="11"/>
      <c r="E16" s="11"/>
      <c r="F16" s="11"/>
      <c r="G16" s="11"/>
      <c r="H16" s="11"/>
      <c r="I16" s="12"/>
      <c r="J16" s="5"/>
      <c r="K16" s="5"/>
      <c r="L16" s="5"/>
      <c r="M16" s="5"/>
      <c r="N16" s="5"/>
      <c r="O16" s="5"/>
    </row>
    <row r="17" spans="1:15" ht="14.25">
      <c r="A17" s="2"/>
      <c r="B17" s="41">
        <v>315266</v>
      </c>
      <c r="C17" s="11"/>
      <c r="D17" s="11"/>
      <c r="E17" s="11"/>
      <c r="F17" s="11"/>
      <c r="G17" s="11"/>
      <c r="H17" s="11"/>
      <c r="I17" s="12"/>
      <c r="J17" s="5"/>
      <c r="K17" s="5"/>
      <c r="L17" s="5"/>
      <c r="M17" s="5"/>
      <c r="N17" s="5"/>
      <c r="O17" s="5"/>
    </row>
    <row r="18" spans="1:15" ht="14.25">
      <c r="A18" s="2"/>
      <c r="B18" s="10" t="s">
        <v>28</v>
      </c>
      <c r="C18" s="11"/>
      <c r="D18" s="11"/>
      <c r="E18" s="11"/>
      <c r="F18" s="11"/>
      <c r="G18" s="11"/>
      <c r="H18" s="11"/>
      <c r="I18" s="12"/>
      <c r="J18" s="5"/>
      <c r="K18" s="5"/>
      <c r="L18" s="5"/>
      <c r="M18" s="5"/>
      <c r="N18" s="5"/>
      <c r="O18" s="5"/>
    </row>
    <row r="19" spans="1:15" ht="14.25">
      <c r="A19" s="2"/>
      <c r="B19" s="10">
        <v>315215</v>
      </c>
      <c r="C19" s="11"/>
      <c r="D19" s="11"/>
      <c r="E19" s="11"/>
      <c r="F19" s="11"/>
      <c r="G19" s="11"/>
      <c r="H19" s="11"/>
      <c r="I19" s="12"/>
      <c r="J19" s="5"/>
      <c r="K19" s="5"/>
      <c r="L19" s="5"/>
      <c r="M19" s="5"/>
      <c r="N19" s="5"/>
      <c r="O19" s="5"/>
    </row>
    <row r="20" spans="1:15" ht="14.25">
      <c r="A20" s="2"/>
      <c r="B20" s="41" t="s">
        <v>29</v>
      </c>
      <c r="C20" s="11"/>
      <c r="D20" s="11"/>
      <c r="E20" s="11"/>
      <c r="F20" s="11"/>
      <c r="G20" s="11"/>
      <c r="H20" s="11"/>
      <c r="I20" s="12"/>
      <c r="J20" s="5"/>
      <c r="K20" s="5"/>
      <c r="L20" s="5"/>
      <c r="M20" s="5"/>
      <c r="N20" s="5"/>
      <c r="O20" s="5"/>
    </row>
    <row r="21" spans="1:15" ht="14.25">
      <c r="A21" s="2"/>
      <c r="B21" s="41">
        <v>296165</v>
      </c>
      <c r="C21" s="11"/>
      <c r="D21" s="11"/>
      <c r="E21" s="11"/>
      <c r="F21" s="11"/>
      <c r="G21" s="11"/>
      <c r="H21" s="11"/>
      <c r="I21" s="12"/>
      <c r="J21" s="5"/>
      <c r="K21" s="5"/>
      <c r="L21" s="5"/>
      <c r="M21" s="5"/>
      <c r="N21" s="5"/>
      <c r="O21" s="5"/>
    </row>
    <row r="22" spans="1:15" ht="14.25">
      <c r="A22" s="2"/>
      <c r="B22" s="10" t="s">
        <v>30</v>
      </c>
      <c r="C22" s="11"/>
      <c r="D22" s="11"/>
      <c r="E22" s="11"/>
      <c r="F22" s="11"/>
      <c r="G22" s="11"/>
      <c r="H22" s="11"/>
      <c r="I22" s="12"/>
      <c r="J22" s="5"/>
      <c r="K22" s="5"/>
      <c r="L22" s="5"/>
      <c r="M22" s="5"/>
      <c r="N22" s="5"/>
      <c r="O22" s="5"/>
    </row>
    <row r="23" spans="1:15" ht="14.25">
      <c r="A23" s="33"/>
      <c r="B23" s="35">
        <v>310447</v>
      </c>
      <c r="C23" s="34"/>
      <c r="D23" s="34"/>
      <c r="E23" s="34"/>
      <c r="F23" s="34"/>
      <c r="G23" s="34"/>
      <c r="H23" s="34"/>
      <c r="I23" s="36"/>
      <c r="J23" s="5"/>
      <c r="K23" s="5"/>
      <c r="L23" s="5"/>
      <c r="M23" s="5"/>
      <c r="N23" s="5"/>
      <c r="O23" s="5"/>
    </row>
    <row r="24" spans="1:15" ht="14.25">
      <c r="A24" s="2"/>
      <c r="B24" s="10"/>
      <c r="C24" s="11"/>
      <c r="D24" s="11"/>
      <c r="E24" s="11"/>
      <c r="F24" s="11"/>
      <c r="G24" s="11"/>
      <c r="H24" s="11"/>
      <c r="I24" s="12"/>
      <c r="J24" s="5"/>
      <c r="K24" s="5"/>
      <c r="L24" s="5"/>
      <c r="M24" s="5"/>
      <c r="N24" s="5"/>
      <c r="O24" s="5"/>
    </row>
    <row r="25" spans="1:15" ht="14.25">
      <c r="A25" s="9" t="s">
        <v>8</v>
      </c>
      <c r="B25" s="10" t="s">
        <v>40</v>
      </c>
      <c r="C25" s="10"/>
      <c r="D25" s="10" t="s">
        <v>40</v>
      </c>
      <c r="E25" s="10"/>
      <c r="F25" s="10"/>
      <c r="G25" s="10"/>
      <c r="H25" s="14">
        <f>1771325+6786</f>
        <v>1778111</v>
      </c>
      <c r="I25" s="15" t="s">
        <v>46</v>
      </c>
      <c r="J25" s="11">
        <f>SUM(B25:H37)</f>
        <v>4838490</v>
      </c>
      <c r="K25" s="5"/>
      <c r="L25" s="5"/>
      <c r="M25" s="5"/>
      <c r="N25" s="5"/>
      <c r="O25" s="5"/>
    </row>
    <row r="26" spans="1:15" ht="14.25">
      <c r="A26" s="2"/>
      <c r="B26" s="11">
        <v>480511</v>
      </c>
      <c r="C26" s="11"/>
      <c r="D26" s="11">
        <v>56477</v>
      </c>
      <c r="E26" s="11"/>
      <c r="F26" s="11"/>
      <c r="G26" s="11"/>
      <c r="H26" s="11"/>
      <c r="I26" s="15" t="s">
        <v>47</v>
      </c>
      <c r="J26" s="5"/>
      <c r="K26" s="5"/>
      <c r="L26" s="5"/>
      <c r="M26" s="5"/>
      <c r="N26" s="5"/>
      <c r="O26" s="5"/>
    </row>
    <row r="27" spans="1:15" ht="14.25">
      <c r="A27" s="2"/>
      <c r="B27" s="41" t="s">
        <v>41</v>
      </c>
      <c r="C27" s="10"/>
      <c r="D27" s="41" t="s">
        <v>41</v>
      </c>
      <c r="E27" s="11"/>
      <c r="F27" s="11"/>
      <c r="G27" s="11"/>
      <c r="H27" s="11"/>
      <c r="I27" s="12" t="s">
        <v>48</v>
      </c>
      <c r="J27" s="5"/>
      <c r="K27" s="5"/>
      <c r="L27" s="5"/>
      <c r="M27" s="5"/>
      <c r="N27" s="5"/>
      <c r="O27" s="5"/>
    </row>
    <row r="28" spans="1:15" ht="14.25">
      <c r="A28" s="2"/>
      <c r="B28" s="42">
        <v>438119</v>
      </c>
      <c r="C28" s="11"/>
      <c r="D28" s="42">
        <v>53574</v>
      </c>
      <c r="E28" s="10"/>
      <c r="F28" s="10"/>
      <c r="G28" s="10"/>
      <c r="H28" s="11"/>
      <c r="I28" s="12" t="s">
        <v>184</v>
      </c>
      <c r="J28" s="5"/>
      <c r="K28" s="5"/>
      <c r="L28" s="5"/>
      <c r="M28" s="5"/>
      <c r="N28" s="5"/>
      <c r="O28" s="5"/>
    </row>
    <row r="29" spans="1:15" ht="14.25">
      <c r="A29" s="2"/>
      <c r="B29" s="10" t="s">
        <v>42</v>
      </c>
      <c r="C29" s="10"/>
      <c r="D29" s="10" t="s">
        <v>42</v>
      </c>
      <c r="E29" s="11"/>
      <c r="F29" s="11"/>
      <c r="G29" s="11"/>
      <c r="H29" s="11"/>
      <c r="I29" s="12" t="s">
        <v>49</v>
      </c>
      <c r="J29" s="5"/>
      <c r="K29" s="5"/>
      <c r="L29" s="5"/>
      <c r="M29" s="5"/>
      <c r="N29" s="5"/>
      <c r="O29" s="5"/>
    </row>
    <row r="30" spans="1:15" ht="14.25">
      <c r="A30" s="2"/>
      <c r="B30" s="11">
        <v>483894</v>
      </c>
      <c r="C30" s="11"/>
      <c r="D30" s="11">
        <v>55295</v>
      </c>
      <c r="E30" s="11"/>
      <c r="F30" s="11"/>
      <c r="G30" s="11"/>
      <c r="H30" s="11"/>
      <c r="I30" s="12" t="s">
        <v>50</v>
      </c>
      <c r="J30" s="5"/>
      <c r="K30" s="5"/>
      <c r="L30" s="5"/>
      <c r="M30" s="5"/>
      <c r="N30" s="5"/>
      <c r="O30" s="5"/>
    </row>
    <row r="31" spans="1:15" ht="14.25">
      <c r="A31" s="2"/>
      <c r="B31" s="41" t="s">
        <v>43</v>
      </c>
      <c r="C31" s="10"/>
      <c r="D31" s="41" t="s">
        <v>43</v>
      </c>
      <c r="E31" s="2"/>
      <c r="F31" s="10"/>
      <c r="G31" s="10"/>
      <c r="H31" s="11"/>
      <c r="I31" s="12"/>
      <c r="J31" s="5"/>
      <c r="K31" s="5"/>
      <c r="L31" s="5"/>
      <c r="M31" s="5"/>
      <c r="N31" s="5"/>
      <c r="O31" s="5"/>
    </row>
    <row r="32" spans="1:15" ht="14.25">
      <c r="A32" s="2"/>
      <c r="B32" s="41">
        <v>441962</v>
      </c>
      <c r="C32" s="10"/>
      <c r="D32" s="41">
        <v>50765</v>
      </c>
      <c r="E32" s="2"/>
      <c r="F32" s="10"/>
      <c r="G32" s="10"/>
      <c r="H32" s="11"/>
      <c r="I32" s="12"/>
      <c r="J32" s="5"/>
      <c r="K32" s="5"/>
      <c r="L32" s="5"/>
      <c r="M32" s="5"/>
      <c r="N32" s="5"/>
      <c r="O32" s="5"/>
    </row>
    <row r="33" spans="1:15" ht="14.25">
      <c r="A33" s="2"/>
      <c r="B33" s="10" t="s">
        <v>44</v>
      </c>
      <c r="C33" s="11"/>
      <c r="D33" s="10" t="s">
        <v>17</v>
      </c>
      <c r="E33" s="11"/>
      <c r="F33" s="10"/>
      <c r="G33" s="10"/>
      <c r="H33" s="11"/>
      <c r="I33" s="12"/>
      <c r="J33" s="5"/>
      <c r="K33" s="5"/>
      <c r="L33" s="5"/>
      <c r="M33" s="5"/>
      <c r="N33" s="5"/>
      <c r="O33" s="5"/>
    </row>
    <row r="34" spans="1:15" ht="14.25">
      <c r="A34" s="2"/>
      <c r="B34" s="11">
        <v>444006</v>
      </c>
      <c r="C34" s="11"/>
      <c r="D34" s="11">
        <v>60405</v>
      </c>
      <c r="E34" s="10"/>
      <c r="F34" s="10"/>
      <c r="G34" s="10"/>
      <c r="H34" s="10"/>
      <c r="I34" s="12"/>
      <c r="J34" s="13"/>
      <c r="K34" s="13"/>
      <c r="L34" s="13"/>
      <c r="M34" s="13"/>
      <c r="N34" s="13"/>
      <c r="O34" s="5"/>
    </row>
    <row r="35" spans="1:15" ht="14.25">
      <c r="A35" s="2"/>
      <c r="B35" s="41" t="s">
        <v>45</v>
      </c>
      <c r="C35" s="11"/>
      <c r="D35" s="41" t="s">
        <v>45</v>
      </c>
      <c r="E35" s="10"/>
      <c r="F35" s="10"/>
      <c r="G35" s="10"/>
      <c r="H35" s="10"/>
      <c r="I35" s="12"/>
      <c r="J35" s="13"/>
      <c r="K35" s="13"/>
      <c r="L35" s="13"/>
      <c r="M35" s="13"/>
      <c r="N35" s="13"/>
      <c r="O35" s="5"/>
    </row>
    <row r="36" spans="1:15" ht="14.25">
      <c r="A36" s="33"/>
      <c r="B36" s="43">
        <v>445966</v>
      </c>
      <c r="C36" s="34"/>
      <c r="D36" s="43">
        <v>49405</v>
      </c>
      <c r="E36" s="34"/>
      <c r="F36" s="35"/>
      <c r="G36" s="35"/>
      <c r="H36" s="34"/>
      <c r="I36" s="36"/>
      <c r="J36" s="5"/>
      <c r="K36" s="5"/>
      <c r="L36" s="5"/>
      <c r="M36" s="5"/>
      <c r="N36" s="5"/>
      <c r="O36" s="5"/>
    </row>
    <row r="37" spans="1:15" ht="14.25">
      <c r="A37" s="2"/>
      <c r="E37" s="11"/>
      <c r="F37" s="10"/>
      <c r="G37" s="10"/>
      <c r="H37" s="11"/>
      <c r="I37" s="12"/>
      <c r="J37" s="5"/>
      <c r="K37" s="5"/>
      <c r="L37" s="5"/>
      <c r="M37" s="5"/>
      <c r="N37" s="5"/>
      <c r="O37" s="5"/>
    </row>
    <row r="38" spans="1:15" ht="14.25">
      <c r="A38" s="2" t="s">
        <v>12</v>
      </c>
      <c r="B38" s="10" t="s">
        <v>51</v>
      </c>
      <c r="C38" s="10" t="s">
        <v>51</v>
      </c>
      <c r="D38" s="10" t="s">
        <v>51</v>
      </c>
      <c r="E38" s="10" t="s">
        <v>51</v>
      </c>
      <c r="F38" s="10"/>
      <c r="G38" s="10"/>
      <c r="H38" s="10">
        <f>140560+293+1091</f>
        <v>141944</v>
      </c>
      <c r="I38" s="12" t="s">
        <v>53</v>
      </c>
      <c r="J38" s="11">
        <f>SUM(B38:H41)</f>
        <v>794242</v>
      </c>
      <c r="K38" s="5"/>
      <c r="L38" s="5"/>
      <c r="M38" s="5"/>
      <c r="N38" s="5"/>
      <c r="O38" s="5"/>
    </row>
    <row r="39" spans="1:15" ht="14.25">
      <c r="A39" s="2"/>
      <c r="B39" s="11">
        <v>175535</v>
      </c>
      <c r="C39" s="10">
        <v>115087</v>
      </c>
      <c r="D39" s="10">
        <v>22755</v>
      </c>
      <c r="E39" s="10">
        <v>17150</v>
      </c>
      <c r="F39" s="10"/>
      <c r="G39" s="10"/>
      <c r="H39" s="10"/>
      <c r="I39" s="12" t="s">
        <v>54</v>
      </c>
      <c r="J39" s="5"/>
      <c r="K39" s="5"/>
      <c r="L39" s="5"/>
      <c r="M39" s="5"/>
      <c r="N39" s="5"/>
      <c r="O39" s="5"/>
    </row>
    <row r="40" spans="1:15" ht="14.25">
      <c r="A40" s="2"/>
      <c r="B40" s="41" t="s">
        <v>52</v>
      </c>
      <c r="C40" s="41" t="s">
        <v>52</v>
      </c>
      <c r="D40" s="41" t="s">
        <v>52</v>
      </c>
      <c r="E40" s="41" t="s">
        <v>52</v>
      </c>
      <c r="F40" s="10"/>
      <c r="G40" s="10"/>
      <c r="H40" s="10"/>
      <c r="I40" s="12"/>
      <c r="J40" s="5"/>
      <c r="K40" s="5"/>
      <c r="L40" s="5"/>
      <c r="M40" s="5"/>
      <c r="N40" s="5"/>
      <c r="O40" s="5"/>
    </row>
    <row r="41" spans="1:15" ht="14.25">
      <c r="A41" s="38"/>
      <c r="B41" s="44">
        <v>169560</v>
      </c>
      <c r="C41" s="45">
        <v>112731</v>
      </c>
      <c r="D41" s="45">
        <v>22433</v>
      </c>
      <c r="E41" s="45">
        <v>17047</v>
      </c>
      <c r="F41" s="39"/>
      <c r="G41" s="39"/>
      <c r="H41" s="39"/>
      <c r="I41" s="40"/>
      <c r="J41" s="32"/>
      <c r="K41" s="5"/>
      <c r="L41" s="5"/>
      <c r="M41" s="5"/>
      <c r="N41" s="5"/>
      <c r="O41" s="5"/>
    </row>
    <row r="42" spans="1:15" ht="14.25">
      <c r="A42" s="2"/>
      <c r="B42" s="10"/>
      <c r="C42" s="10"/>
      <c r="D42" s="10"/>
      <c r="E42" s="10"/>
      <c r="F42" s="10"/>
      <c r="G42" s="10"/>
      <c r="H42" s="10"/>
      <c r="I42" s="12"/>
      <c r="J42" s="5"/>
      <c r="K42" s="5"/>
      <c r="L42" s="5"/>
      <c r="M42" s="5"/>
      <c r="N42" s="5"/>
      <c r="O42" s="5"/>
    </row>
    <row r="43" spans="1:15" ht="14.25">
      <c r="A43" s="2" t="s">
        <v>55</v>
      </c>
      <c r="B43" s="10" t="s">
        <v>56</v>
      </c>
      <c r="C43" s="10" t="s">
        <v>57</v>
      </c>
      <c r="D43" s="10" t="s">
        <v>56</v>
      </c>
      <c r="E43" s="10"/>
      <c r="F43" s="10"/>
      <c r="G43" s="10"/>
      <c r="H43" s="10">
        <f>43760+62+182</f>
        <v>44004</v>
      </c>
      <c r="I43" s="12" t="s">
        <v>58</v>
      </c>
      <c r="J43" s="11">
        <f>SUM(B43:H44)</f>
        <v>391757</v>
      </c>
      <c r="K43" s="5"/>
      <c r="L43" s="5"/>
      <c r="M43" s="5"/>
      <c r="N43" s="5"/>
      <c r="O43" s="5"/>
    </row>
    <row r="44" spans="1:15" ht="14.25">
      <c r="A44" s="33"/>
      <c r="B44" s="34">
        <v>147871</v>
      </c>
      <c r="C44" s="35">
        <v>171832</v>
      </c>
      <c r="D44" s="35">
        <v>28050</v>
      </c>
      <c r="E44" s="35"/>
      <c r="F44" s="35"/>
      <c r="G44" s="35"/>
      <c r="H44" s="35"/>
      <c r="I44" s="36" t="s">
        <v>59</v>
      </c>
      <c r="J44" s="5"/>
      <c r="K44" s="5"/>
      <c r="L44" s="5"/>
      <c r="M44" s="5"/>
      <c r="N44" s="5"/>
      <c r="O44" s="5"/>
    </row>
    <row r="45" spans="1:15" ht="14.25">
      <c r="A45" s="2"/>
      <c r="B45" s="11"/>
      <c r="C45" s="10"/>
      <c r="D45" s="10"/>
      <c r="E45" s="10"/>
      <c r="F45" s="10"/>
      <c r="G45" s="10"/>
      <c r="H45" s="10"/>
      <c r="I45" s="12"/>
      <c r="J45" s="5"/>
      <c r="K45" s="5"/>
      <c r="L45" s="5"/>
      <c r="M45" s="5"/>
      <c r="N45" s="5"/>
      <c r="O45" s="5"/>
    </row>
    <row r="46" spans="1:15" ht="14.25">
      <c r="A46" s="2" t="s">
        <v>15</v>
      </c>
      <c r="B46" s="10" t="s">
        <v>60</v>
      </c>
      <c r="C46" s="10" t="s">
        <v>62</v>
      </c>
      <c r="D46" s="10" t="s">
        <v>62</v>
      </c>
      <c r="E46" s="10" t="s">
        <v>62</v>
      </c>
      <c r="F46" s="10" t="s">
        <v>60</v>
      </c>
      <c r="G46" s="10"/>
      <c r="H46" s="10">
        <f>130720+204+330</f>
        <v>131254</v>
      </c>
      <c r="I46" s="12" t="s">
        <v>65</v>
      </c>
      <c r="J46" s="11">
        <f>SUM(B46:H49)</f>
        <v>858586</v>
      </c>
      <c r="K46" s="5"/>
      <c r="L46" s="5"/>
      <c r="M46" s="5"/>
      <c r="N46" s="5"/>
      <c r="O46" s="5"/>
    </row>
    <row r="47" spans="1:15" ht="14.25">
      <c r="A47" s="2"/>
      <c r="B47" s="10">
        <v>154949</v>
      </c>
      <c r="C47" s="10">
        <v>170590</v>
      </c>
      <c r="D47" s="10">
        <v>26355</v>
      </c>
      <c r="E47" s="10">
        <v>15475</v>
      </c>
      <c r="F47" s="10">
        <v>17093</v>
      </c>
      <c r="G47" s="10"/>
      <c r="H47" s="10"/>
      <c r="I47" s="12" t="s">
        <v>66</v>
      </c>
      <c r="J47" s="5"/>
      <c r="K47" s="5"/>
      <c r="L47" s="5"/>
      <c r="M47" s="5"/>
      <c r="N47" s="5"/>
      <c r="O47" s="5"/>
    </row>
    <row r="48" spans="1:15" ht="14.25">
      <c r="A48" s="2"/>
      <c r="B48" s="41" t="s">
        <v>61</v>
      </c>
      <c r="C48" s="41" t="s">
        <v>63</v>
      </c>
      <c r="D48" s="41" t="s">
        <v>63</v>
      </c>
      <c r="E48" s="41" t="s">
        <v>63</v>
      </c>
      <c r="F48" s="41" t="s">
        <v>64</v>
      </c>
      <c r="G48" s="10"/>
      <c r="H48" s="10"/>
      <c r="I48" s="12"/>
      <c r="J48" s="5"/>
      <c r="K48" s="5"/>
      <c r="L48" s="5"/>
      <c r="M48" s="5"/>
      <c r="N48" s="5"/>
      <c r="O48" s="5"/>
    </row>
    <row r="49" spans="1:15" ht="14.25">
      <c r="A49" s="33"/>
      <c r="B49" s="47">
        <v>128146</v>
      </c>
      <c r="C49" s="47">
        <v>160785</v>
      </c>
      <c r="D49" s="47">
        <v>25756</v>
      </c>
      <c r="E49" s="47">
        <v>13285</v>
      </c>
      <c r="F49" s="47">
        <v>14898</v>
      </c>
      <c r="G49" s="35"/>
      <c r="H49" s="35"/>
      <c r="I49" s="36"/>
      <c r="J49" s="32"/>
      <c r="K49" s="5"/>
      <c r="L49" s="5"/>
      <c r="M49" s="5"/>
      <c r="N49" s="5"/>
      <c r="O49" s="5"/>
    </row>
    <row r="50" spans="1:15" ht="14.25">
      <c r="A50" s="2"/>
      <c r="B50" s="10"/>
      <c r="C50" s="10"/>
      <c r="D50" s="10"/>
      <c r="E50" s="10"/>
      <c r="F50" s="10"/>
      <c r="G50" s="10"/>
      <c r="H50" s="10"/>
      <c r="I50" s="12"/>
      <c r="J50" s="5"/>
      <c r="K50" s="5"/>
      <c r="L50" s="5"/>
      <c r="M50" s="5"/>
      <c r="N50" s="5"/>
      <c r="O50" s="5"/>
    </row>
    <row r="51" spans="1:15" ht="14.25">
      <c r="A51" s="2" t="s">
        <v>67</v>
      </c>
      <c r="B51" s="10" t="s">
        <v>68</v>
      </c>
      <c r="C51" s="10" t="s">
        <v>69</v>
      </c>
      <c r="D51" s="10" t="s">
        <v>69</v>
      </c>
      <c r="E51" s="10" t="s">
        <v>69</v>
      </c>
      <c r="F51" s="10" t="s">
        <v>70</v>
      </c>
      <c r="G51" s="5"/>
      <c r="H51" s="11">
        <f>55803+292+233</f>
        <v>56328</v>
      </c>
      <c r="I51" s="12" t="s">
        <v>71</v>
      </c>
      <c r="J51" s="11">
        <f>SUM(B51:H52)</f>
        <v>572600</v>
      </c>
      <c r="K51" s="5"/>
      <c r="L51" s="5"/>
      <c r="M51" s="5"/>
      <c r="N51" s="5"/>
      <c r="O51" s="5"/>
    </row>
    <row r="52" spans="1:15" ht="14.25">
      <c r="A52" s="33"/>
      <c r="B52" s="35">
        <v>193428</v>
      </c>
      <c r="C52" s="35">
        <v>246033</v>
      </c>
      <c r="D52" s="35">
        <v>40305</v>
      </c>
      <c r="E52" s="35">
        <v>19804</v>
      </c>
      <c r="F52" s="35">
        <v>16702</v>
      </c>
      <c r="G52" s="37"/>
      <c r="H52" s="34"/>
      <c r="I52" s="36"/>
      <c r="J52" s="5"/>
      <c r="K52" s="5"/>
      <c r="L52" s="5"/>
      <c r="M52" s="5"/>
      <c r="N52" s="5"/>
      <c r="O52" s="5"/>
    </row>
    <row r="53" spans="1:15" ht="14.25">
      <c r="A53" s="2"/>
      <c r="B53" s="10"/>
      <c r="C53" s="10"/>
      <c r="D53" s="10"/>
      <c r="E53" s="10"/>
      <c r="F53" s="10"/>
      <c r="G53" s="5"/>
      <c r="H53" s="11"/>
      <c r="I53" s="12"/>
      <c r="J53" s="5"/>
      <c r="K53" s="5"/>
      <c r="L53" s="5"/>
      <c r="M53" s="5"/>
      <c r="N53" s="5"/>
      <c r="O53" s="5"/>
    </row>
    <row r="54" spans="1:15" ht="14.25">
      <c r="A54" s="2" t="s">
        <v>16</v>
      </c>
      <c r="B54" s="10" t="s">
        <v>72</v>
      </c>
      <c r="C54" s="10" t="s">
        <v>20</v>
      </c>
      <c r="D54" s="10" t="s">
        <v>20</v>
      </c>
      <c r="E54" s="10" t="s">
        <v>72</v>
      </c>
      <c r="F54" s="10" t="s">
        <v>18</v>
      </c>
      <c r="G54" s="5"/>
      <c r="H54" s="11">
        <f>188222+117+179</f>
        <v>188518</v>
      </c>
      <c r="I54" s="12" t="s">
        <v>74</v>
      </c>
      <c r="J54" s="11">
        <f>SUM(B54:H58)</f>
        <v>1379964</v>
      </c>
      <c r="K54" s="5"/>
      <c r="L54" s="5"/>
      <c r="M54" s="5"/>
      <c r="N54" s="5"/>
      <c r="O54" s="5"/>
    </row>
    <row r="55" spans="1:15" ht="14.25">
      <c r="A55" s="2"/>
      <c r="B55" s="10">
        <v>261525</v>
      </c>
      <c r="C55" s="10">
        <v>245520</v>
      </c>
      <c r="D55" s="10">
        <v>57320</v>
      </c>
      <c r="E55" s="10">
        <v>23845</v>
      </c>
      <c r="F55" s="10">
        <v>27719</v>
      </c>
      <c r="G55" s="5"/>
      <c r="H55" s="11"/>
      <c r="I55" s="12" t="s">
        <v>75</v>
      </c>
      <c r="J55" s="5"/>
      <c r="K55" s="5"/>
      <c r="L55" s="5"/>
      <c r="M55" s="5"/>
      <c r="N55" s="5"/>
      <c r="O55" s="5"/>
    </row>
    <row r="56" spans="1:15" ht="14.25">
      <c r="A56" s="2"/>
      <c r="B56" s="41" t="s">
        <v>73</v>
      </c>
      <c r="C56" s="41" t="s">
        <v>19</v>
      </c>
      <c r="D56" s="41" t="s">
        <v>19</v>
      </c>
      <c r="E56" s="41" t="s">
        <v>73</v>
      </c>
      <c r="F56" s="41" t="s">
        <v>73</v>
      </c>
      <c r="G56" s="5"/>
      <c r="H56" s="11"/>
      <c r="I56" s="12"/>
      <c r="J56" s="5"/>
      <c r="K56" s="5"/>
      <c r="L56" s="5"/>
      <c r="M56" s="5"/>
      <c r="N56" s="5"/>
      <c r="O56" s="5"/>
    </row>
    <row r="57" spans="1:15" ht="14.25">
      <c r="A57" s="33"/>
      <c r="B57" s="47">
        <v>241367</v>
      </c>
      <c r="C57" s="47">
        <v>234826</v>
      </c>
      <c r="D57" s="47">
        <v>56437</v>
      </c>
      <c r="E57" s="47">
        <v>18355</v>
      </c>
      <c r="F57" s="47">
        <v>24532</v>
      </c>
      <c r="G57" s="37"/>
      <c r="H57" s="34"/>
      <c r="I57" s="36"/>
      <c r="J57" s="5"/>
      <c r="K57" s="5"/>
      <c r="L57" s="5"/>
      <c r="M57" s="5"/>
      <c r="N57" s="5"/>
      <c r="O57" s="5"/>
    </row>
    <row r="58" spans="1:15" ht="14.25">
      <c r="A58" s="2"/>
      <c r="B58" s="10"/>
      <c r="C58" s="10"/>
      <c r="D58" s="10"/>
      <c r="E58" s="10"/>
      <c r="F58" s="10"/>
      <c r="G58" s="5"/>
      <c r="H58" s="11"/>
      <c r="I58" s="12"/>
      <c r="J58" s="5"/>
      <c r="K58" s="5"/>
      <c r="L58" s="5"/>
      <c r="M58" s="5"/>
      <c r="N58" s="5"/>
      <c r="O58" s="5"/>
    </row>
    <row r="59" spans="1:15" ht="14.25">
      <c r="A59" s="9" t="s">
        <v>11</v>
      </c>
      <c r="B59" s="7" t="s">
        <v>76</v>
      </c>
      <c r="C59" s="7" t="s">
        <v>76</v>
      </c>
      <c r="D59" s="7" t="s">
        <v>76</v>
      </c>
      <c r="E59" s="7" t="s">
        <v>76</v>
      </c>
      <c r="F59" s="7" t="s">
        <v>76</v>
      </c>
      <c r="G59" s="10"/>
      <c r="H59" s="11">
        <f>530089+135+1854</f>
        <v>532078</v>
      </c>
      <c r="I59" s="12" t="s">
        <v>79</v>
      </c>
      <c r="J59" s="11">
        <f>SUM(B59:H65)</f>
        <v>2699385</v>
      </c>
      <c r="K59" s="5"/>
      <c r="L59" s="5"/>
      <c r="M59" s="5"/>
      <c r="N59" s="5"/>
      <c r="O59" s="5"/>
    </row>
    <row r="60" spans="1:15" ht="14.25">
      <c r="A60" s="2"/>
      <c r="B60" s="11">
        <v>397037</v>
      </c>
      <c r="C60" s="11">
        <v>254654</v>
      </c>
      <c r="D60" s="11">
        <v>37225</v>
      </c>
      <c r="E60" s="11">
        <v>18871</v>
      </c>
      <c r="F60" s="11">
        <v>18853</v>
      </c>
      <c r="G60" s="11"/>
      <c r="H60" s="11"/>
      <c r="I60" s="12" t="s">
        <v>80</v>
      </c>
      <c r="J60" s="5"/>
      <c r="K60" s="5"/>
      <c r="L60" s="5"/>
      <c r="M60" s="5"/>
      <c r="N60" s="5"/>
      <c r="O60" s="5"/>
    </row>
    <row r="61" spans="1:15" ht="14.25">
      <c r="A61" s="2"/>
      <c r="B61" s="41" t="s">
        <v>77</v>
      </c>
      <c r="C61" s="41" t="s">
        <v>77</v>
      </c>
      <c r="D61" s="41" t="s">
        <v>77</v>
      </c>
      <c r="E61" s="41" t="s">
        <v>77</v>
      </c>
      <c r="F61" s="41" t="s">
        <v>77</v>
      </c>
      <c r="G61" s="11"/>
      <c r="H61" s="11"/>
      <c r="I61" s="12" t="s">
        <v>81</v>
      </c>
      <c r="J61" s="5"/>
      <c r="K61" s="5"/>
      <c r="L61" s="5"/>
      <c r="M61" s="5"/>
      <c r="N61" s="5"/>
      <c r="O61" s="5"/>
    </row>
    <row r="62" spans="1:15" ht="14.25">
      <c r="A62" s="2"/>
      <c r="B62" s="41">
        <v>398835</v>
      </c>
      <c r="C62" s="41">
        <v>256788</v>
      </c>
      <c r="D62" s="41">
        <v>37392</v>
      </c>
      <c r="E62" s="41">
        <v>18953</v>
      </c>
      <c r="F62" s="41">
        <v>19255</v>
      </c>
      <c r="G62" s="10"/>
      <c r="H62" s="10"/>
      <c r="I62" s="12"/>
      <c r="J62" s="5"/>
      <c r="K62" s="5"/>
      <c r="L62" s="5"/>
      <c r="M62" s="5"/>
      <c r="N62" s="5"/>
      <c r="O62" s="5"/>
    </row>
    <row r="63" spans="1:15" ht="14.25">
      <c r="A63" s="2"/>
      <c r="B63" s="10" t="s">
        <v>78</v>
      </c>
      <c r="C63" s="10" t="s">
        <v>78</v>
      </c>
      <c r="D63" s="10" t="s">
        <v>78</v>
      </c>
      <c r="E63" s="10" t="s">
        <v>78</v>
      </c>
      <c r="F63" s="10" t="s">
        <v>78</v>
      </c>
      <c r="G63" s="10"/>
      <c r="H63" s="10"/>
      <c r="I63" s="12"/>
      <c r="J63" s="5"/>
      <c r="K63" s="5"/>
      <c r="L63" s="5"/>
      <c r="M63" s="5"/>
      <c r="N63" s="5"/>
      <c r="O63" s="5"/>
    </row>
    <row r="64" spans="1:15" ht="14.25">
      <c r="A64" s="33"/>
      <c r="B64" s="35">
        <v>380073</v>
      </c>
      <c r="C64" s="35">
        <v>253628</v>
      </c>
      <c r="D64" s="35">
        <v>38548</v>
      </c>
      <c r="E64" s="35">
        <v>18951</v>
      </c>
      <c r="F64" s="35">
        <v>18244</v>
      </c>
      <c r="G64" s="35"/>
      <c r="H64" s="35"/>
      <c r="I64" s="36"/>
      <c r="J64" s="5"/>
      <c r="K64" s="5"/>
      <c r="L64" s="5"/>
      <c r="M64" s="5"/>
      <c r="N64" s="5"/>
      <c r="O64" s="5"/>
    </row>
    <row r="65" spans="1:15" ht="14.25">
      <c r="A65" s="2"/>
      <c r="G65" s="10"/>
      <c r="H65" s="10"/>
      <c r="I65" s="12"/>
      <c r="J65" s="5"/>
      <c r="K65" s="5"/>
      <c r="L65" s="5"/>
      <c r="M65" s="5"/>
      <c r="N65" s="5"/>
      <c r="O65" s="5"/>
    </row>
    <row r="66" spans="1:15" ht="14.25">
      <c r="A66" s="2" t="s">
        <v>9</v>
      </c>
      <c r="B66" s="10" t="s">
        <v>82</v>
      </c>
      <c r="C66" s="10" t="s">
        <v>82</v>
      </c>
      <c r="D66" s="10" t="s">
        <v>84</v>
      </c>
      <c r="E66" s="10" t="s">
        <v>86</v>
      </c>
      <c r="F66" s="10"/>
      <c r="G66" s="10"/>
      <c r="H66" s="11">
        <f>403637+3933+963</f>
        <v>408533</v>
      </c>
      <c r="I66" s="12" t="s">
        <v>87</v>
      </c>
      <c r="J66" s="11">
        <f>SUM(B66:H70)</f>
        <v>2673404</v>
      </c>
      <c r="K66" s="5"/>
      <c r="L66" s="5"/>
      <c r="M66" s="5"/>
      <c r="N66" s="5"/>
      <c r="O66" s="5"/>
    </row>
    <row r="67" spans="1:15" ht="14.25">
      <c r="A67" s="2"/>
      <c r="B67" s="11">
        <v>521287</v>
      </c>
      <c r="C67" s="10">
        <v>469120</v>
      </c>
      <c r="D67" s="10">
        <v>126154</v>
      </c>
      <c r="E67" s="10">
        <v>41343</v>
      </c>
      <c r="F67" s="10"/>
      <c r="G67" s="10"/>
      <c r="H67" s="11"/>
      <c r="I67" s="12" t="s">
        <v>88</v>
      </c>
      <c r="J67" s="5"/>
      <c r="K67" s="5"/>
      <c r="L67" s="5"/>
      <c r="M67" s="5"/>
      <c r="N67" s="5"/>
      <c r="O67" s="5"/>
    </row>
    <row r="68" spans="1:15" ht="14.25">
      <c r="A68" s="2"/>
      <c r="B68" s="41" t="s">
        <v>83</v>
      </c>
      <c r="C68" s="41" t="s">
        <v>83</v>
      </c>
      <c r="D68" s="41" t="s">
        <v>85</v>
      </c>
      <c r="E68" s="41" t="s">
        <v>21</v>
      </c>
      <c r="F68" s="10"/>
      <c r="G68" s="10"/>
      <c r="H68" s="11"/>
      <c r="I68" s="12"/>
      <c r="J68" s="5"/>
      <c r="K68" s="5"/>
      <c r="L68" s="5"/>
      <c r="M68" s="5"/>
      <c r="N68" s="5"/>
      <c r="O68" s="5"/>
    </row>
    <row r="69" spans="1:15" ht="14.25">
      <c r="A69" s="33"/>
      <c r="B69" s="43">
        <v>503066</v>
      </c>
      <c r="C69" s="47">
        <v>454510</v>
      </c>
      <c r="D69" s="47">
        <v>113262</v>
      </c>
      <c r="E69" s="47">
        <v>36129</v>
      </c>
      <c r="F69" s="35"/>
      <c r="G69" s="35"/>
      <c r="H69" s="34"/>
      <c r="I69" s="36"/>
      <c r="J69" s="5"/>
      <c r="K69" s="5"/>
      <c r="L69" s="5"/>
      <c r="M69" s="5"/>
      <c r="N69" s="5"/>
      <c r="O69" s="5"/>
    </row>
    <row r="70" spans="1:15" ht="14.25">
      <c r="A70" s="2"/>
      <c r="B70" s="11"/>
      <c r="C70" s="10"/>
      <c r="D70" s="10"/>
      <c r="E70" s="10"/>
      <c r="F70" s="10"/>
      <c r="G70" s="10"/>
      <c r="H70" s="11"/>
      <c r="I70" s="12"/>
      <c r="J70" s="5"/>
      <c r="K70" s="5"/>
      <c r="L70" s="5"/>
      <c r="M70" s="5"/>
      <c r="N70" s="5"/>
      <c r="O70" s="5"/>
    </row>
    <row r="71" spans="1:15" ht="14.25">
      <c r="A71" s="2" t="s">
        <v>13</v>
      </c>
      <c r="B71" s="10" t="s">
        <v>89</v>
      </c>
      <c r="C71" s="10" t="s">
        <v>89</v>
      </c>
      <c r="D71" s="10" t="s">
        <v>89</v>
      </c>
      <c r="E71" s="10"/>
      <c r="F71" s="10"/>
      <c r="G71" s="10"/>
      <c r="H71" s="10">
        <f>1657509+5004</f>
        <v>1662513</v>
      </c>
      <c r="I71" s="12" t="s">
        <v>97</v>
      </c>
      <c r="J71" s="11">
        <f>SUM(B71:H84)</f>
        <v>4813487</v>
      </c>
      <c r="K71" s="5"/>
      <c r="L71" s="5"/>
      <c r="M71" s="5"/>
      <c r="N71" s="5"/>
      <c r="O71" s="5"/>
    </row>
    <row r="72" spans="1:15" ht="14.25">
      <c r="A72" s="2"/>
      <c r="B72" s="10">
        <v>395414</v>
      </c>
      <c r="C72" s="10">
        <v>84235</v>
      </c>
      <c r="D72" s="10">
        <v>13766</v>
      </c>
      <c r="E72" s="10"/>
      <c r="F72" s="10"/>
      <c r="G72" s="10"/>
      <c r="H72" s="10"/>
      <c r="I72" s="12" t="s">
        <v>98</v>
      </c>
      <c r="J72" s="5"/>
      <c r="K72" s="5"/>
      <c r="L72" s="5"/>
      <c r="M72" s="5"/>
      <c r="N72" s="5"/>
      <c r="O72" s="5"/>
    </row>
    <row r="73" spans="1:15" ht="14.25">
      <c r="A73" s="2"/>
      <c r="B73" s="41" t="s">
        <v>90</v>
      </c>
      <c r="C73" s="41" t="s">
        <v>90</v>
      </c>
      <c r="D73" s="41" t="s">
        <v>90</v>
      </c>
      <c r="E73" s="10"/>
      <c r="F73" s="10"/>
      <c r="G73" s="10"/>
      <c r="H73" s="10"/>
      <c r="I73" s="12" t="s">
        <v>99</v>
      </c>
      <c r="J73" s="5"/>
      <c r="K73" s="5"/>
      <c r="L73" s="5"/>
      <c r="M73" s="5"/>
      <c r="N73" s="5"/>
      <c r="O73" s="5"/>
    </row>
    <row r="74" spans="1:15" ht="14.25">
      <c r="A74" s="2"/>
      <c r="B74" s="41">
        <v>374036</v>
      </c>
      <c r="C74" s="41">
        <v>86004</v>
      </c>
      <c r="D74" s="41">
        <v>14012</v>
      </c>
      <c r="E74" s="10"/>
      <c r="F74" s="10"/>
      <c r="G74" s="10"/>
      <c r="H74" s="10"/>
      <c r="I74" s="12" t="s">
        <v>100</v>
      </c>
      <c r="J74" s="5"/>
      <c r="K74" s="5"/>
      <c r="L74" s="5"/>
      <c r="M74" s="5"/>
      <c r="N74" s="5"/>
      <c r="O74" s="5"/>
    </row>
    <row r="75" spans="1:15" ht="14.25">
      <c r="A75" s="2"/>
      <c r="B75" s="10" t="s">
        <v>91</v>
      </c>
      <c r="C75" s="10" t="s">
        <v>96</v>
      </c>
      <c r="D75" s="10" t="s">
        <v>96</v>
      </c>
      <c r="E75" s="10"/>
      <c r="F75" s="10"/>
      <c r="G75" s="10"/>
      <c r="H75" s="10"/>
      <c r="I75" s="12" t="s">
        <v>101</v>
      </c>
      <c r="J75" s="5"/>
      <c r="K75" s="5"/>
      <c r="L75" s="5"/>
      <c r="M75" s="5"/>
      <c r="N75" s="5"/>
      <c r="O75" s="5"/>
    </row>
    <row r="76" spans="1:15" ht="14.25">
      <c r="A76" s="2"/>
      <c r="B76" s="10">
        <v>355913</v>
      </c>
      <c r="C76" s="10">
        <v>88224</v>
      </c>
      <c r="D76" s="10">
        <v>14724</v>
      </c>
      <c r="E76" s="10"/>
      <c r="F76" s="10"/>
      <c r="G76" s="10"/>
      <c r="H76" s="10"/>
      <c r="I76" s="12" t="s">
        <v>102</v>
      </c>
      <c r="J76" s="5"/>
      <c r="K76" s="5"/>
      <c r="L76" s="5"/>
      <c r="M76" s="5"/>
      <c r="N76" s="5"/>
      <c r="O76" s="5"/>
    </row>
    <row r="77" spans="1:15" ht="14.25">
      <c r="A77" s="2"/>
      <c r="B77" s="41" t="s">
        <v>92</v>
      </c>
      <c r="C77" s="41" t="s">
        <v>92</v>
      </c>
      <c r="D77" s="41" t="s">
        <v>92</v>
      </c>
      <c r="E77" s="10"/>
      <c r="F77" s="10"/>
      <c r="G77" s="10"/>
      <c r="H77" s="10"/>
      <c r="I77" s="12" t="s">
        <v>109</v>
      </c>
      <c r="J77" s="5"/>
      <c r="K77" s="5"/>
      <c r="L77" s="5"/>
      <c r="M77" s="5"/>
      <c r="N77" s="5"/>
      <c r="O77" s="5"/>
    </row>
    <row r="78" spans="1:15" ht="14.25">
      <c r="A78" s="2"/>
      <c r="B78" s="41">
        <v>350836</v>
      </c>
      <c r="C78" s="41">
        <v>80283</v>
      </c>
      <c r="D78" s="41">
        <v>13263</v>
      </c>
      <c r="E78" s="10"/>
      <c r="F78" s="10"/>
      <c r="G78" s="10"/>
      <c r="H78" s="10"/>
      <c r="I78" s="12"/>
      <c r="J78" s="5"/>
      <c r="K78" s="5"/>
      <c r="L78" s="5"/>
      <c r="M78" s="5"/>
      <c r="N78" s="5"/>
      <c r="O78" s="5"/>
    </row>
    <row r="79" spans="1:15" ht="14.25">
      <c r="A79" s="2"/>
      <c r="B79" s="10" t="s">
        <v>93</v>
      </c>
      <c r="C79" s="10" t="s">
        <v>93</v>
      </c>
      <c r="D79" s="10" t="s">
        <v>94</v>
      </c>
      <c r="E79" s="10"/>
      <c r="F79" s="10"/>
      <c r="G79" s="10"/>
      <c r="H79" s="10"/>
      <c r="I79" s="12"/>
      <c r="J79" s="5"/>
      <c r="K79" s="5"/>
      <c r="L79" s="5"/>
      <c r="M79" s="5"/>
      <c r="N79" s="5"/>
      <c r="O79" s="5"/>
    </row>
    <row r="80" spans="1:15" ht="14.25">
      <c r="A80" s="2"/>
      <c r="B80" s="10">
        <v>363859</v>
      </c>
      <c r="C80" s="10">
        <v>87400</v>
      </c>
      <c r="D80" s="10">
        <v>12684</v>
      </c>
      <c r="E80" s="10"/>
      <c r="F80" s="10"/>
      <c r="G80" s="10"/>
      <c r="H80" s="10"/>
      <c r="I80" s="12"/>
      <c r="J80" s="5"/>
      <c r="K80" s="5"/>
      <c r="L80" s="5"/>
      <c r="M80" s="5"/>
      <c r="N80" s="5"/>
      <c r="O80" s="5"/>
    </row>
    <row r="81" spans="1:15" ht="14.25">
      <c r="A81" s="2"/>
      <c r="B81" s="41" t="s">
        <v>94</v>
      </c>
      <c r="C81" s="41" t="s">
        <v>94</v>
      </c>
      <c r="D81" s="10"/>
      <c r="E81" s="10"/>
      <c r="F81" s="10"/>
      <c r="G81" s="10"/>
      <c r="H81" s="10"/>
      <c r="I81" s="12"/>
      <c r="J81" s="5"/>
      <c r="K81" s="5"/>
      <c r="L81" s="5"/>
      <c r="M81" s="5"/>
      <c r="N81" s="5"/>
      <c r="O81" s="5"/>
    </row>
    <row r="82" spans="1:15" ht="14.25">
      <c r="A82" s="19"/>
      <c r="B82" s="46">
        <v>354384</v>
      </c>
      <c r="C82" s="46">
        <v>79976</v>
      </c>
      <c r="D82" s="30"/>
      <c r="E82" s="30"/>
      <c r="F82" s="30"/>
      <c r="G82" s="30"/>
      <c r="H82" s="30"/>
      <c r="I82" s="31"/>
      <c r="J82" s="5"/>
      <c r="K82" s="5"/>
      <c r="L82" s="5"/>
      <c r="M82" s="5"/>
      <c r="N82" s="5"/>
      <c r="O82" s="5"/>
    </row>
    <row r="83" spans="1:15" ht="14.25">
      <c r="A83" s="2"/>
      <c r="B83" s="10" t="s">
        <v>95</v>
      </c>
      <c r="C83" s="10"/>
      <c r="D83" s="10"/>
      <c r="E83" s="10"/>
      <c r="F83" s="10"/>
      <c r="G83" s="10"/>
      <c r="H83" s="10"/>
      <c r="I83" s="12"/>
      <c r="J83" s="5"/>
      <c r="K83" s="5"/>
      <c r="L83" s="5"/>
      <c r="M83" s="5"/>
      <c r="N83" s="5"/>
      <c r="O83" s="5"/>
    </row>
    <row r="84" spans="1:15" ht="14.25">
      <c r="A84" s="33"/>
      <c r="B84" s="35">
        <v>381961</v>
      </c>
      <c r="C84" s="35"/>
      <c r="D84" s="35"/>
      <c r="E84" s="35"/>
      <c r="F84" s="35"/>
      <c r="G84" s="35"/>
      <c r="H84" s="35"/>
      <c r="I84" s="36"/>
      <c r="J84" s="5"/>
      <c r="K84" s="5"/>
      <c r="L84" s="5"/>
      <c r="M84" s="5"/>
      <c r="N84" s="5"/>
      <c r="O84" s="5"/>
    </row>
    <row r="85" spans="1:15" ht="14.25">
      <c r="A85" s="2"/>
      <c r="B85" s="10"/>
      <c r="C85" s="10"/>
      <c r="D85" s="10"/>
      <c r="E85" s="10"/>
      <c r="F85" s="10"/>
      <c r="G85" s="10"/>
      <c r="H85" s="10"/>
      <c r="I85" s="12"/>
      <c r="J85" s="5"/>
      <c r="K85" s="5"/>
      <c r="L85" s="5"/>
      <c r="M85" s="5"/>
      <c r="N85" s="5"/>
      <c r="O85" s="5"/>
    </row>
    <row r="86" spans="1:15" ht="14.25">
      <c r="A86" s="2" t="s">
        <v>10</v>
      </c>
      <c r="B86" s="10" t="s">
        <v>103</v>
      </c>
      <c r="C86" s="10"/>
      <c r="D86" s="10"/>
      <c r="E86" s="10"/>
      <c r="F86" s="10"/>
      <c r="G86" s="10"/>
      <c r="H86" s="10">
        <f>534369+1228</f>
        <v>535597</v>
      </c>
      <c r="I86" s="12" t="s">
        <v>106</v>
      </c>
      <c r="J86" s="11">
        <f>SUM(B86:H91)</f>
        <v>1204656</v>
      </c>
      <c r="K86" s="5"/>
      <c r="L86" s="5"/>
      <c r="M86" s="5"/>
      <c r="N86" s="5"/>
      <c r="O86" s="5"/>
    </row>
    <row r="87" spans="1:15" ht="14.25">
      <c r="A87" s="2"/>
      <c r="B87" s="10">
        <v>235514</v>
      </c>
      <c r="C87" s="10"/>
      <c r="D87" s="10"/>
      <c r="E87" s="10"/>
      <c r="F87" s="10"/>
      <c r="G87" s="10"/>
      <c r="H87" s="10"/>
      <c r="I87" s="12" t="s">
        <v>107</v>
      </c>
      <c r="J87" s="5"/>
      <c r="K87" s="5"/>
      <c r="L87" s="5"/>
      <c r="M87" s="5"/>
      <c r="N87" s="5"/>
      <c r="O87" s="5"/>
    </row>
    <row r="88" spans="1:15" ht="14.25">
      <c r="A88" s="2"/>
      <c r="B88" s="41" t="s">
        <v>104</v>
      </c>
      <c r="C88" s="10"/>
      <c r="D88" s="10"/>
      <c r="E88" s="10"/>
      <c r="F88" s="10"/>
      <c r="G88" s="10"/>
      <c r="H88" s="10"/>
      <c r="I88" s="12" t="s">
        <v>108</v>
      </c>
      <c r="J88" s="5"/>
      <c r="K88" s="5"/>
      <c r="L88" s="5"/>
      <c r="M88" s="5"/>
      <c r="N88" s="5"/>
      <c r="O88" s="5"/>
    </row>
    <row r="89" spans="1:15" ht="14.25">
      <c r="A89" s="2"/>
      <c r="B89" s="41">
        <v>249409</v>
      </c>
      <c r="C89" s="10"/>
      <c r="D89" s="10"/>
      <c r="E89" s="10"/>
      <c r="F89" s="10"/>
      <c r="G89" s="10"/>
      <c r="H89" s="10"/>
      <c r="I89" s="12"/>
      <c r="J89" s="5"/>
      <c r="K89" s="5"/>
      <c r="L89" s="5"/>
      <c r="M89" s="5"/>
      <c r="N89" s="5"/>
      <c r="O89" s="5"/>
    </row>
    <row r="90" spans="1:15" ht="14.25">
      <c r="A90" s="2"/>
      <c r="B90" s="10" t="s">
        <v>105</v>
      </c>
      <c r="C90" s="10"/>
      <c r="D90" s="10"/>
      <c r="E90" s="10"/>
      <c r="F90" s="10"/>
      <c r="G90" s="10"/>
      <c r="H90" s="10"/>
      <c r="I90" s="12"/>
      <c r="J90" s="5"/>
      <c r="K90" s="5"/>
      <c r="L90" s="5"/>
      <c r="M90" s="5"/>
      <c r="N90" s="5"/>
      <c r="O90" s="5"/>
    </row>
    <row r="91" spans="1:15" ht="14.25">
      <c r="A91" s="2"/>
      <c r="B91" s="10">
        <v>184136</v>
      </c>
      <c r="C91" s="10"/>
      <c r="D91" s="10"/>
      <c r="E91" s="10"/>
      <c r="F91" s="10"/>
      <c r="G91" s="10"/>
      <c r="H91" s="10"/>
      <c r="I91" s="12"/>
      <c r="J91" s="5"/>
      <c r="K91" s="5"/>
      <c r="L91" s="5"/>
      <c r="M91" s="5"/>
      <c r="N91" s="5"/>
      <c r="O91" s="5"/>
    </row>
    <row r="92" spans="1:15" ht="14.25">
      <c r="A92" s="16"/>
      <c r="B92" s="17"/>
      <c r="C92" s="17"/>
      <c r="D92" s="17"/>
      <c r="E92" s="17"/>
      <c r="F92" s="17"/>
      <c r="G92" s="17"/>
      <c r="H92" s="17"/>
      <c r="I92" s="18"/>
      <c r="J92" s="5"/>
      <c r="K92" s="5"/>
      <c r="L92" s="5"/>
      <c r="M92" s="5"/>
      <c r="N92" s="5"/>
      <c r="O92" s="5"/>
    </row>
    <row r="93" spans="1:15" ht="14.25">
      <c r="A93" s="19" t="s">
        <v>183</v>
      </c>
      <c r="B93" s="20"/>
      <c r="C93" s="20"/>
      <c r="D93" s="20"/>
      <c r="E93" s="20"/>
      <c r="F93" s="20"/>
      <c r="G93" s="20"/>
      <c r="H93" s="20"/>
      <c r="I93" s="21"/>
      <c r="J93" s="5"/>
      <c r="K93" s="5"/>
      <c r="L93" s="5"/>
      <c r="M93" s="5"/>
      <c r="N93" s="5"/>
      <c r="O93" s="5"/>
    </row>
    <row r="94" spans="1:15" ht="14.25">
      <c r="A94" s="2"/>
      <c r="B94" s="20"/>
      <c r="C94" s="20"/>
      <c r="D94" s="20"/>
      <c r="E94" s="20"/>
      <c r="F94" s="20"/>
      <c r="G94" s="20"/>
      <c r="H94" s="20"/>
      <c r="I94" s="21"/>
      <c r="J94" s="5"/>
      <c r="K94" s="5"/>
      <c r="L94" s="5"/>
      <c r="M94" s="5"/>
      <c r="N94" s="5"/>
      <c r="O94" s="5"/>
    </row>
    <row r="95" spans="1:15" ht="14.25">
      <c r="A95" s="71" t="s">
        <v>112</v>
      </c>
      <c r="B95" s="20"/>
      <c r="C95" s="20"/>
      <c r="D95" s="20"/>
      <c r="E95" s="20"/>
      <c r="F95" s="20"/>
      <c r="G95" s="20"/>
      <c r="H95" s="20"/>
      <c r="I95" s="21"/>
      <c r="J95" s="5"/>
      <c r="K95" s="5"/>
      <c r="L95" s="5"/>
      <c r="M95" s="5"/>
      <c r="N95" s="5"/>
      <c r="O95" s="5"/>
    </row>
    <row r="96" spans="1:15" ht="14.25">
      <c r="A96" s="19"/>
      <c r="B96" s="20"/>
      <c r="C96" s="20"/>
      <c r="D96" s="20"/>
      <c r="E96" s="20"/>
      <c r="F96" s="20"/>
      <c r="G96" s="20"/>
      <c r="H96" s="20"/>
      <c r="I96" s="21"/>
      <c r="J96" s="5"/>
      <c r="K96" s="5"/>
      <c r="L96" s="5"/>
      <c r="M96" s="5"/>
      <c r="N96" s="5"/>
      <c r="O96" s="5"/>
    </row>
    <row r="97" spans="1:15" ht="14.25">
      <c r="A97" s="2"/>
      <c r="B97" s="20"/>
      <c r="C97" s="20"/>
      <c r="D97" s="20"/>
      <c r="E97" s="20"/>
      <c r="F97" s="20"/>
      <c r="G97" s="20"/>
      <c r="H97" s="20"/>
      <c r="I97" s="21"/>
      <c r="J97" s="5"/>
      <c r="K97" s="5"/>
      <c r="L97" s="5"/>
      <c r="M97" s="5"/>
      <c r="N97" s="5"/>
      <c r="O97" s="5"/>
    </row>
    <row r="98" spans="1:15" ht="14.25">
      <c r="A98" s="11"/>
      <c r="B98" s="11"/>
      <c r="C98" s="11"/>
      <c r="D98" s="11"/>
      <c r="E98" s="11"/>
      <c r="F98" s="11"/>
      <c r="G98" s="11"/>
      <c r="H98" s="11"/>
      <c r="I98" s="14"/>
      <c r="J98" s="5"/>
      <c r="K98" s="5"/>
      <c r="L98" s="5"/>
      <c r="M98" s="5"/>
      <c r="N98" s="5"/>
      <c r="O98" s="5"/>
    </row>
    <row r="99" spans="1:15" ht="14.25">
      <c r="A99" s="2"/>
      <c r="B99" s="2"/>
      <c r="C99" s="2"/>
      <c r="D99" s="2"/>
      <c r="E99" s="2"/>
      <c r="F99" s="2"/>
      <c r="G99" s="2"/>
      <c r="H99" s="2"/>
      <c r="I99" s="8"/>
      <c r="J99" s="5"/>
      <c r="K99" s="5"/>
      <c r="L99" s="5"/>
      <c r="M99" s="5"/>
      <c r="N99" s="5"/>
      <c r="O99" s="5"/>
    </row>
    <row r="100" spans="1:15" ht="14.25">
      <c r="A100" s="5"/>
      <c r="B100" s="2"/>
      <c r="C100" s="2"/>
      <c r="D100" s="2"/>
      <c r="E100" s="2"/>
      <c r="F100" s="2"/>
      <c r="G100" s="2"/>
      <c r="H100" s="2"/>
      <c r="I100" s="8"/>
      <c r="J100" s="5"/>
      <c r="K100" s="5"/>
      <c r="L100" s="5"/>
      <c r="M100" s="5"/>
      <c r="N100" s="5"/>
      <c r="O100" s="5"/>
    </row>
    <row r="101" spans="1:15" ht="14.25">
      <c r="A101" s="5"/>
      <c r="B101" s="5"/>
      <c r="C101" s="5"/>
      <c r="D101" s="5"/>
      <c r="E101" s="5"/>
      <c r="F101" s="5"/>
      <c r="G101" s="5"/>
      <c r="H101" s="5"/>
      <c r="I101" s="22"/>
      <c r="J101" s="5"/>
      <c r="K101" s="5"/>
      <c r="L101" s="5"/>
      <c r="M101" s="5"/>
      <c r="N101" s="5"/>
      <c r="O101" s="5"/>
    </row>
    <row r="102" spans="1:15" ht="14.25">
      <c r="A102" s="5"/>
      <c r="B102" s="5"/>
      <c r="C102" s="5"/>
      <c r="D102" s="5"/>
      <c r="E102" s="5"/>
      <c r="F102" s="5"/>
      <c r="G102" s="5"/>
      <c r="H102" s="5"/>
      <c r="I102" s="22"/>
      <c r="J102" s="5"/>
      <c r="K102" s="5"/>
      <c r="L102" s="5"/>
      <c r="M102" s="5"/>
      <c r="N102" s="5"/>
      <c r="O102" s="5"/>
    </row>
    <row r="103" spans="1:15" ht="14.25">
      <c r="A103" s="5"/>
      <c r="B103" s="5"/>
      <c r="C103" s="5"/>
      <c r="D103" s="5"/>
      <c r="E103" s="5"/>
      <c r="F103" s="5"/>
      <c r="G103" s="5"/>
      <c r="H103" s="5"/>
      <c r="I103" s="22"/>
      <c r="J103" s="5"/>
      <c r="K103" s="5"/>
      <c r="L103" s="5"/>
      <c r="M103" s="5"/>
      <c r="N103" s="5"/>
      <c r="O103" s="5"/>
    </row>
    <row r="104" spans="1:15" ht="14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ht="14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ht="14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ht="14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ht="14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ht="14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ht="14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ht="14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4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ht="14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ht="14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ht="14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 ht="14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ht="14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ht="14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ht="14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</sheetData>
  <phoneticPr fontId="1" type="noConversion"/>
  <hyperlinks>
    <hyperlink ref="A95" r:id="rId1"/>
  </hyperlinks>
  <pageMargins left="0.75" right="0.75" top="0.75" bottom="0.75" header="0" footer="0"/>
  <pageSetup scale="73" fitToHeight="2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2019</vt:lpstr>
      <vt:lpstr>2018</vt:lpstr>
      <vt:lpstr>2017</vt:lpstr>
      <vt:lpstr>2016</vt:lpstr>
      <vt:lpstr>'2016'!Print_Area</vt:lpstr>
      <vt:lpstr>'2017'!Print_Area</vt:lpstr>
      <vt:lpstr>'2019'!Print_Area</vt:lpstr>
    </vt:vector>
  </TitlesOfParts>
  <Company>RIG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Rockefeller Institute of Government</dc:creator>
  <cp:lastModifiedBy>Charbonneau, Michele</cp:lastModifiedBy>
  <cp:lastPrinted>2020-11-30T19:45:59Z</cp:lastPrinted>
  <dcterms:created xsi:type="dcterms:W3CDTF">2006-01-04T20:13:56Z</dcterms:created>
  <dcterms:modified xsi:type="dcterms:W3CDTF">2022-03-01T14:04:55Z</dcterms:modified>
</cp:coreProperties>
</file>