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13" sheetId="1" r:id="rId1"/>
  </sheets>
  <definedNames>
    <definedName name="_xlnm.Print_Area" localSheetId="0">'f-13'!$A$1:$O$112</definedName>
    <definedName name="_xlnm.Print_Titles" localSheetId="0">'f-13'!$A:$A,'f-13'!$4:$4</definedName>
  </definedNames>
  <calcPr fullCalcOnLoad="1"/>
</workbook>
</file>

<file path=xl/sharedStrings.xml><?xml version="1.0" encoding="utf-8"?>
<sst xmlns="http://schemas.openxmlformats.org/spreadsheetml/2006/main" count="102" uniqueCount="91">
  <si>
    <t>County Revenues</t>
  </si>
  <si>
    <t>Total Revenues</t>
  </si>
  <si>
    <t>Total Local Revenues</t>
  </si>
  <si>
    <t>Real Property Taxes and Assessments</t>
  </si>
  <si>
    <t>Real Property Taxes</t>
  </si>
  <si>
    <t>Special Assessments</t>
  </si>
  <si>
    <t>Other Real Property Tax Items</t>
  </si>
  <si>
    <t>STAR Payments</t>
  </si>
  <si>
    <t>Payments in Lieu of Taxes</t>
  </si>
  <si>
    <t>Gain from Sales of Tax Acquired Property</t>
  </si>
  <si>
    <t>Interest and Penalties</t>
  </si>
  <si>
    <t>Miscellaneous Tax Items</t>
  </si>
  <si>
    <t>Sales Tax</t>
  </si>
  <si>
    <t>Sales Tax Distribution</t>
  </si>
  <si>
    <t>Utilities Gross Receipts Tax</t>
  </si>
  <si>
    <t>Miscellaneous Use Taxes</t>
  </si>
  <si>
    <t>Other Nonproperty Taxes</t>
  </si>
  <si>
    <t>Franchises</t>
  </si>
  <si>
    <t>Emergency Telephone System Surchage</t>
  </si>
  <si>
    <t>City Income Tax</t>
  </si>
  <si>
    <t>Miscellaneous Nonproperty Taxes</t>
  </si>
  <si>
    <t>Charges for Services</t>
  </si>
  <si>
    <t>General Government Fees</t>
  </si>
  <si>
    <t>Education Fees</t>
  </si>
  <si>
    <t>Public Safety Fees</t>
  </si>
  <si>
    <t>Health Fees</t>
  </si>
  <si>
    <t>Transportation Fees</t>
  </si>
  <si>
    <t>Social Services Fees</t>
  </si>
  <si>
    <t>Economic Development Fees</t>
  </si>
  <si>
    <t>Culture and Recreation Fees</t>
  </si>
  <si>
    <t>Community Services Fees</t>
  </si>
  <si>
    <t>Utility Fees</t>
  </si>
  <si>
    <t>Sanitation Fees</t>
  </si>
  <si>
    <t>Charges to Other Governments</t>
  </si>
  <si>
    <t>General Government Charges</t>
  </si>
  <si>
    <t>Education Charges</t>
  </si>
  <si>
    <t>Public Safety Charges</t>
  </si>
  <si>
    <t>Health Charges</t>
  </si>
  <si>
    <t>Transportation Charges</t>
  </si>
  <si>
    <t>Social Services Charges</t>
  </si>
  <si>
    <t>Culture and Recreation Charges</t>
  </si>
  <si>
    <t>Community Services Charges</t>
  </si>
  <si>
    <t>Utility Charges</t>
  </si>
  <si>
    <t>Sanitation Charges</t>
  </si>
  <si>
    <t>Debt Service Charges</t>
  </si>
  <si>
    <t>Miscellaneous Intergovernmental Charges</t>
  </si>
  <si>
    <t>Use and Sale of Property</t>
  </si>
  <si>
    <t>Fines</t>
  </si>
  <si>
    <t>Forfeitures</t>
  </si>
  <si>
    <t>Compensation for Loss</t>
  </si>
  <si>
    <t>Library Grants from Local Governments</t>
  </si>
  <si>
    <t>Miscellaneous Grants from Local Governments</t>
  </si>
  <si>
    <t>Gifts</t>
  </si>
  <si>
    <t>Employee Contributions</t>
  </si>
  <si>
    <t>Miscellaneous Revenues</t>
  </si>
  <si>
    <t>Interest and Earnings</t>
  </si>
  <si>
    <t>Rental of Property</t>
  </si>
  <si>
    <t>Sales of Property</t>
  </si>
  <si>
    <t>Other Local Revenues</t>
  </si>
  <si>
    <t>Total State and Federal Revenues</t>
  </si>
  <si>
    <t>State Aid</t>
  </si>
  <si>
    <t>General Government</t>
  </si>
  <si>
    <t>Education</t>
  </si>
  <si>
    <t>Health</t>
  </si>
  <si>
    <t>Public Safety</t>
  </si>
  <si>
    <t>Transportation</t>
  </si>
  <si>
    <t>Social Services</t>
  </si>
  <si>
    <t>Economic Development</t>
  </si>
  <si>
    <t>Culture and Recreation</t>
  </si>
  <si>
    <t>Community Services</t>
  </si>
  <si>
    <t>Utilities</t>
  </si>
  <si>
    <t>Sanitation</t>
  </si>
  <si>
    <t>Unrestricted State Aid</t>
  </si>
  <si>
    <t>Miscellaneous State Aid</t>
  </si>
  <si>
    <t>Mortgage Tax</t>
  </si>
  <si>
    <t>Federal Aid</t>
  </si>
  <si>
    <t>Miscellaneous Federal Aid</t>
  </si>
  <si>
    <t>Proceeds of Debt</t>
  </si>
  <si>
    <t>Sales of Obligation</t>
  </si>
  <si>
    <t>Miscellaneous Debt Proceeds</t>
  </si>
  <si>
    <t>Other Sources</t>
  </si>
  <si>
    <t>Transfers</t>
  </si>
  <si>
    <t>Miscellaneous Other Sources</t>
  </si>
  <si>
    <t>Total Revenues and Other Sources</t>
  </si>
  <si>
    <t>SOURCE:  New York State Office of the State Comptroller, "Financial Data for Local Governments," https://www.osc.state.ny.us/localgov/datanstat/findata/index_choice.htm (last viewed November 15, 2019).</t>
  </si>
  <si>
    <t>New York State — Fiscal Years Ended in 2005-18</t>
  </si>
  <si>
    <r>
      <t>Sales and Use Tax</t>
    </r>
    <r>
      <rPr>
        <vertAlign val="superscript"/>
        <sz val="11"/>
        <rFont val="Arial"/>
        <family val="2"/>
      </rPr>
      <t>1</t>
    </r>
  </si>
  <si>
    <t xml:space="preserve">1  Starting in 2007, counties were required to report sales tax revenues on a gross collections basis, and to report a contractual expenditure for the amount of sales tax they distribute to other municipalities. Certain counties implemented this reporting requirement prior to 2007: Broome County implemented this change starting in 2005, and Monroe, Onondaga, and Tioga started in 2006. Previously, counties only reported the amount of sales tax they retained, and did  not report an expenditure if they distributed to municipalities. Due to this reporting change, trend data for county sales tax revenue and general government expenditures will show notable increases starting in 2007, and financial tables that combine data for multiple classes of government that include counties may double count sales tax revenues. </t>
  </si>
  <si>
    <t>Miscellaneous Fees</t>
  </si>
  <si>
    <r>
      <t>BANS</t>
    </r>
    <r>
      <rPr>
        <vertAlign val="superscript"/>
        <sz val="11"/>
        <rFont val="Arial"/>
        <family val="2"/>
      </rPr>
      <t>2</t>
    </r>
    <r>
      <rPr>
        <sz val="11"/>
        <rFont val="Arial"/>
        <family val="2"/>
      </rPr>
      <t xml:space="preserve"> Redeemed from Appropriations</t>
    </r>
  </si>
  <si>
    <t>2  Bond Anticipation Notes.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</si>
</sst>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_);[Red]\(&quot;$&quot;#,##0.0\)"/>
    <numFmt numFmtId="170" formatCode="#,##0.000000"/>
    <numFmt numFmtId="171" formatCode="#,##0.0_);[Red]\(#,##0.0\)"/>
    <numFmt numFmtId="172" formatCode="[$-409]dddd\,\ mmmm\ d\,\ yyyy"/>
    <numFmt numFmtId="173" formatCode="[$-409]h:mm:ss\ AM/PM"/>
    <numFmt numFmtId="174" formatCode="&quot;$&quot;#,##0.00"/>
    <numFmt numFmtId="175" formatCode="&quot;$&quot;#,##0.0"/>
    <numFmt numFmtId="176" formatCode="&quot;$&quot;#,##0"/>
  </numFmts>
  <fonts count="44">
    <font>
      <sz val="12"/>
      <name val="Times New Roman"/>
      <family val="0"/>
    </font>
    <font>
      <b/>
      <sz val="16"/>
      <name val="Arial"/>
      <family val="2"/>
    </font>
    <font>
      <b/>
      <sz val="11"/>
      <name val="Arial"/>
      <family val="2"/>
    </font>
    <font>
      <sz val="11"/>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2"/>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2" fillId="0" borderId="0" xfId="0" applyFont="1" applyFill="1" applyAlignment="1">
      <alignment/>
    </xf>
    <xf numFmtId="0" fontId="3" fillId="0" borderId="0" xfId="0" applyFont="1" applyFill="1" applyAlignment="1">
      <alignment/>
    </xf>
    <xf numFmtId="0" fontId="3" fillId="33" borderId="0" xfId="0" applyFont="1" applyFill="1" applyAlignment="1">
      <alignment/>
    </xf>
    <xf numFmtId="0" fontId="2" fillId="0" borderId="0" xfId="0" applyFont="1" applyFill="1" applyAlignment="1">
      <alignment horizontal="left"/>
    </xf>
    <xf numFmtId="169" fontId="2" fillId="0" borderId="0" xfId="0" applyNumberFormat="1" applyFont="1" applyFill="1" applyAlignment="1">
      <alignment horizontal="left"/>
    </xf>
    <xf numFmtId="0" fontId="3" fillId="0" borderId="10" xfId="0" applyFont="1" applyFill="1" applyBorder="1" applyAlignment="1">
      <alignment/>
    </xf>
    <xf numFmtId="0" fontId="3" fillId="0" borderId="10" xfId="0" applyFont="1" applyFill="1" applyBorder="1" applyAlignment="1">
      <alignment horizontal="right"/>
    </xf>
    <xf numFmtId="0" fontId="3" fillId="0" borderId="10" xfId="0" applyFont="1" applyFill="1" applyBorder="1" applyAlignment="1" quotePrefix="1">
      <alignment horizontal="right"/>
    </xf>
    <xf numFmtId="171" fontId="3" fillId="33" borderId="0" xfId="0" applyNumberFormat="1" applyFont="1" applyFill="1" applyAlignment="1">
      <alignment/>
    </xf>
    <xf numFmtId="0" fontId="3" fillId="0" borderId="0" xfId="0" applyFont="1" applyFill="1" applyAlignment="1">
      <alignment horizontal="left"/>
    </xf>
    <xf numFmtId="3" fontId="3" fillId="0" borderId="0" xfId="0" applyNumberFormat="1" applyFont="1" applyFill="1" applyAlignment="1">
      <alignment horizontal="right"/>
    </xf>
    <xf numFmtId="0" fontId="1" fillId="0" borderId="0" xfId="0" applyFont="1" applyFill="1" applyAlignment="1">
      <alignment horizontal="left"/>
    </xf>
    <xf numFmtId="176" fontId="3" fillId="0" borderId="0" xfId="0" applyNumberFormat="1" applyFont="1" applyFill="1" applyAlignment="1" quotePrefix="1">
      <alignment/>
    </xf>
    <xf numFmtId="176" fontId="42" fillId="0" borderId="0" xfId="0" applyNumberFormat="1" applyFont="1" applyFill="1" applyAlignment="1">
      <alignment horizontal="right" wrapText="1" readingOrder="1"/>
    </xf>
    <xf numFmtId="176" fontId="3" fillId="0" borderId="0" xfId="0" applyNumberFormat="1" applyFont="1" applyFill="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3" fillId="0" borderId="0" xfId="0" applyFont="1" applyFill="1" applyAlignment="1">
      <alignment horizontal="left" indent="3"/>
    </xf>
    <xf numFmtId="0" fontId="3" fillId="0" borderId="0" xfId="0" applyFont="1" applyFill="1" applyAlignment="1">
      <alignment horizontal="left" indent="4"/>
    </xf>
    <xf numFmtId="0" fontId="0" fillId="33" borderId="0" xfId="0" applyFill="1" applyAlignment="1">
      <alignment horizontal="left" indent="1"/>
    </xf>
    <xf numFmtId="176" fontId="43" fillId="0" borderId="0" xfId="0" applyNumberFormat="1" applyFont="1" applyBorder="1" applyAlignment="1">
      <alignment/>
    </xf>
    <xf numFmtId="0" fontId="3" fillId="0" borderId="11" xfId="0" applyFont="1" applyFill="1" applyBorder="1" applyAlignment="1">
      <alignment horizontal="left" indent="2"/>
    </xf>
    <xf numFmtId="176" fontId="42" fillId="0" borderId="11" xfId="0" applyNumberFormat="1" applyFont="1" applyFill="1" applyBorder="1" applyAlignment="1">
      <alignment horizontal="right" wrapText="1" readingOrder="1"/>
    </xf>
    <xf numFmtId="176" fontId="43" fillId="0" borderId="0" xfId="0" applyNumberFormat="1" applyFont="1" applyAlignment="1">
      <alignment/>
    </xf>
    <xf numFmtId="176" fontId="43" fillId="0" borderId="0" xfId="56" applyNumberFormat="1" applyFont="1" applyFill="1" applyBorder="1">
      <alignment/>
      <protection/>
    </xf>
    <xf numFmtId="176" fontId="43" fillId="0" borderId="0" xfId="0" applyNumberFormat="1" applyFont="1" applyFill="1" applyBorder="1" applyAlignment="1">
      <alignment/>
    </xf>
    <xf numFmtId="176" fontId="42" fillId="0" borderId="0" xfId="0" applyNumberFormat="1" applyFont="1" applyFill="1" applyAlignment="1">
      <alignment readingOrder="1"/>
    </xf>
    <xf numFmtId="176" fontId="42" fillId="0" borderId="0" xfId="0" applyNumberFormat="1" applyFont="1" applyFill="1" applyAlignment="1">
      <alignment horizontal="right" readingOrder="1"/>
    </xf>
    <xf numFmtId="0" fontId="0" fillId="33" borderId="11" xfId="0" applyFill="1" applyBorder="1" applyAlignment="1">
      <alignment/>
    </xf>
    <xf numFmtId="176" fontId="42" fillId="0" borderId="0" xfId="0" applyNumberFormat="1" applyFont="1" applyFill="1" applyAlignment="1">
      <alignment wrapText="1" readingOrder="1"/>
    </xf>
    <xf numFmtId="0" fontId="3" fillId="0" borderId="0" xfId="0" applyFont="1" applyFill="1" applyAlignment="1">
      <alignment horizontal="left" wrapText="1"/>
    </xf>
    <xf numFmtId="0" fontId="3" fillId="0" borderId="0" xfId="0" applyFont="1" applyFill="1" applyBorder="1" applyAlignment="1">
      <alignment horizontal="left" readingOrder="1"/>
    </xf>
    <xf numFmtId="0" fontId="3" fillId="0" borderId="0" xfId="0" applyFont="1" applyFill="1" applyAlignment="1">
      <alignment horizontal="left" wrapText="1"/>
    </xf>
    <xf numFmtId="0" fontId="34" fillId="0" borderId="0" xfId="52" applyNumberFormat="1" applyFill="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c.state.ny.us/localgov/datanstat/findata/index_choice.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 sqref="A1"/>
    </sheetView>
  </sheetViews>
  <sheetFormatPr defaultColWidth="18.625" defaultRowHeight="15.75"/>
  <cols>
    <col min="1" max="1" width="45.625" style="4" customWidth="1"/>
    <col min="2" max="12" width="18.625" style="4" customWidth="1"/>
    <col min="13" max="16384" width="18.625" style="1" customWidth="1"/>
  </cols>
  <sheetData>
    <row r="1" spans="2:12" ht="20.25">
      <c r="B1" s="13" t="s">
        <v>0</v>
      </c>
      <c r="C1" s="13"/>
      <c r="D1" s="13"/>
      <c r="E1" s="13"/>
      <c r="F1" s="13"/>
      <c r="G1" s="5"/>
      <c r="H1" s="3"/>
      <c r="I1" s="2"/>
      <c r="J1" s="3"/>
      <c r="K1" s="3"/>
      <c r="L1" s="16"/>
    </row>
    <row r="2" spans="2:12" ht="20.25">
      <c r="B2" s="13" t="s">
        <v>85</v>
      </c>
      <c r="C2" s="13"/>
      <c r="D2" s="13"/>
      <c r="E2" s="13"/>
      <c r="F2" s="13"/>
      <c r="G2" s="5"/>
      <c r="H2" s="3"/>
      <c r="I2" s="3"/>
      <c r="J2" s="3"/>
      <c r="K2" s="3"/>
      <c r="L2" s="3"/>
    </row>
    <row r="3" spans="1:12" ht="15.75">
      <c r="A3" s="5"/>
      <c r="B3" s="5"/>
      <c r="C3" s="5"/>
      <c r="D3" s="5"/>
      <c r="E3" s="5"/>
      <c r="F3" s="5"/>
      <c r="G3" s="6"/>
      <c r="H3" s="3"/>
      <c r="I3" s="3"/>
      <c r="J3" s="3"/>
      <c r="K3" s="3"/>
      <c r="L3" s="3"/>
    </row>
    <row r="4" spans="1:15" ht="15.75" customHeight="1">
      <c r="A4" s="7"/>
      <c r="B4" s="7">
        <v>2018</v>
      </c>
      <c r="C4" s="7">
        <v>2017</v>
      </c>
      <c r="D4" s="7">
        <v>2016</v>
      </c>
      <c r="E4" s="7">
        <v>2015</v>
      </c>
      <c r="F4" s="8">
        <v>2014</v>
      </c>
      <c r="G4" s="9">
        <v>2013</v>
      </c>
      <c r="H4" s="9">
        <v>2012</v>
      </c>
      <c r="I4" s="9">
        <v>2011</v>
      </c>
      <c r="J4" s="9">
        <v>2010</v>
      </c>
      <c r="K4" s="9">
        <v>2009</v>
      </c>
      <c r="L4" s="8">
        <v>2008</v>
      </c>
      <c r="M4" s="8">
        <v>2007</v>
      </c>
      <c r="N4" s="8">
        <v>2006</v>
      </c>
      <c r="O4" s="8">
        <v>2005</v>
      </c>
    </row>
    <row r="5" spans="1:12" ht="15.75">
      <c r="A5" s="3"/>
      <c r="B5" s="3"/>
      <c r="C5" s="3"/>
      <c r="D5" s="3"/>
      <c r="E5" s="3"/>
      <c r="F5" s="10"/>
      <c r="G5" s="10"/>
      <c r="H5" s="10"/>
      <c r="I5" s="10"/>
      <c r="J5" s="10"/>
      <c r="K5" s="10"/>
      <c r="L5" s="10"/>
    </row>
    <row r="6" spans="1:15" ht="15.75">
      <c r="A6" s="11" t="s">
        <v>83</v>
      </c>
      <c r="B6" s="16">
        <f>+B8+B100+B105</f>
        <v>28075568997.129997</v>
      </c>
      <c r="C6" s="16">
        <f>+C8+C100+C105</f>
        <v>28406325415.940002</v>
      </c>
      <c r="D6" s="16">
        <f>+D8+D100+D105</f>
        <v>28338735526.709995</v>
      </c>
      <c r="E6" s="16">
        <f>+E8+E100+E105</f>
        <v>27002416167.8</v>
      </c>
      <c r="F6" s="16">
        <f aca="true" t="shared" si="0" ref="F6:M6">+F8+F100+F105</f>
        <v>26764966212.940002</v>
      </c>
      <c r="G6" s="16">
        <f t="shared" si="0"/>
        <v>26524952271.13</v>
      </c>
      <c r="H6" s="16">
        <f t="shared" si="0"/>
        <v>26543578333.74</v>
      </c>
      <c r="I6" s="16">
        <f t="shared" si="0"/>
        <v>25029697621.649998</v>
      </c>
      <c r="J6" s="16">
        <f t="shared" si="0"/>
        <v>25864441177.819996</v>
      </c>
      <c r="K6" s="16">
        <f t="shared" si="0"/>
        <v>25496681472.03</v>
      </c>
      <c r="L6" s="16">
        <f t="shared" si="0"/>
        <v>25562324700</v>
      </c>
      <c r="M6" s="16">
        <f t="shared" si="0"/>
        <v>24001602328</v>
      </c>
      <c r="N6" s="16">
        <f>+N8+N100+N105</f>
        <v>23093608149</v>
      </c>
      <c r="O6" s="16">
        <f>+O8+O100+O105+1</f>
        <v>22257612725</v>
      </c>
    </row>
    <row r="7" spans="1:12" ht="15.75">
      <c r="A7" s="11"/>
      <c r="B7" s="11"/>
      <c r="C7" s="11"/>
      <c r="D7" s="11"/>
      <c r="E7" s="11"/>
      <c r="F7" s="16"/>
      <c r="G7" s="16"/>
      <c r="H7" s="16"/>
      <c r="I7" s="16"/>
      <c r="J7" s="16"/>
      <c r="K7" s="16"/>
      <c r="L7" s="16"/>
    </row>
    <row r="8" spans="1:15" ht="15.75">
      <c r="A8" s="17" t="s">
        <v>1</v>
      </c>
      <c r="B8" s="16">
        <f>+B10+B70</f>
        <v>24713266742.46</v>
      </c>
      <c r="C8" s="16">
        <f>+C10+C70</f>
        <v>24108168895.880005</v>
      </c>
      <c r="D8" s="16">
        <f>+D10+D70</f>
        <v>24034086559.159996</v>
      </c>
      <c r="E8" s="16">
        <f>+E10+E70</f>
        <v>23225365520.55</v>
      </c>
      <c r="F8" s="16">
        <f>+F10+F70</f>
        <v>23149664245.56</v>
      </c>
      <c r="G8" s="16">
        <f>+G10+G70</f>
        <v>22928067052.530003</v>
      </c>
      <c r="H8" s="16">
        <f>+H10+H70</f>
        <v>22648047232.940002</v>
      </c>
      <c r="I8" s="16">
        <f>+I10+I70</f>
        <v>22053548564.449997</v>
      </c>
      <c r="J8" s="16">
        <f>+J10+J70-2</f>
        <v>21911142422.979996</v>
      </c>
      <c r="K8" s="16">
        <f>+K10+K70+2</f>
        <v>21450487946.66</v>
      </c>
      <c r="L8" s="16">
        <f>+L10+L70-1</f>
        <v>21280810150</v>
      </c>
      <c r="M8" s="16">
        <f>+M10+M70+3</f>
        <v>20806459402</v>
      </c>
      <c r="N8" s="16">
        <f>+N10+N70</f>
        <v>19327771489</v>
      </c>
      <c r="O8" s="16">
        <f>+O10+O70</f>
        <v>18496910561</v>
      </c>
    </row>
    <row r="9" spans="1:15" ht="15.75">
      <c r="A9" s="3"/>
      <c r="B9" s="3"/>
      <c r="C9" s="3"/>
      <c r="D9" s="3"/>
      <c r="E9" s="3"/>
      <c r="F9" s="12"/>
      <c r="G9" s="12"/>
      <c r="H9" s="12"/>
      <c r="I9" s="12"/>
      <c r="J9" s="12"/>
      <c r="K9" s="12"/>
      <c r="L9" s="12"/>
      <c r="M9" s="12"/>
      <c r="N9" s="12"/>
      <c r="O9" s="12"/>
    </row>
    <row r="10" spans="1:15" ht="15.75">
      <c r="A10" s="18" t="s">
        <v>2</v>
      </c>
      <c r="B10" s="16">
        <f>+B11+B14+B20+B25+B30+B43+B56+B60</f>
        <v>19270073459.45</v>
      </c>
      <c r="C10" s="16">
        <f>+C11+C14+C20+C25+C30+C43+C56+C60</f>
        <v>18680820845.260002</v>
      </c>
      <c r="D10" s="16">
        <f>+D11+D14+D20+D25+D30+D43+D56+D60</f>
        <v>18557700549.909996</v>
      </c>
      <c r="E10" s="16">
        <f>+E11+E14+E20+E25+E30+E43+E56+E60</f>
        <v>17923528090.73</v>
      </c>
      <c r="F10" s="16">
        <f>+F11+F14+F20+F25+F30+F43+F56+F60</f>
        <v>17885421261.65</v>
      </c>
      <c r="G10" s="16">
        <f>+G11+G14+G20+G25+G30+G43+G56+G60</f>
        <v>17666977274.99</v>
      </c>
      <c r="H10" s="16">
        <f>+H11+H14+H20+H25+H30+H43+H56+H60</f>
        <v>17338909636.190002</v>
      </c>
      <c r="I10" s="16">
        <f>+I11+I14+I20+I25+I30+I43+I56+I60</f>
        <v>16813369858.279999</v>
      </c>
      <c r="J10" s="16">
        <f>+J11+J14+J20+J25+J30+J43+J56+J60</f>
        <v>16470637557.779997</v>
      </c>
      <c r="K10" s="16">
        <f>+K11+K14+K20+K25+K30+K43+K56+K60+1</f>
        <v>16025881281.62</v>
      </c>
      <c r="L10" s="16">
        <f>+L11+L14+L20+L25+L30+L43+L56+L60-2</f>
        <v>16405773322</v>
      </c>
      <c r="M10" s="16">
        <f>+M11+M14+M20+M25+M30+M43+M56+M60</f>
        <v>15989555068</v>
      </c>
      <c r="N10" s="16">
        <f>+N11+N14+N20+N25+N30+N43+N56+N60+1</f>
        <v>14550605147</v>
      </c>
      <c r="O10" s="16">
        <f>+O11+O14+O20+O25+O30+O43+O56+O60+2</f>
        <v>13898187118</v>
      </c>
    </row>
    <row r="11" spans="1:15" ht="15.75">
      <c r="A11" s="19" t="s">
        <v>3</v>
      </c>
      <c r="B11" s="15">
        <f>SUM(B12:B13)</f>
        <v>5323185122.849999</v>
      </c>
      <c r="C11" s="15">
        <f>SUM(C12:C13)</f>
        <v>5238958673.77</v>
      </c>
      <c r="D11" s="15">
        <f>SUM(D12:D13)</f>
        <v>5218288298.329999</v>
      </c>
      <c r="E11" s="15">
        <f>SUM(E12:E13)</f>
        <v>5214429641.580001</v>
      </c>
      <c r="F11" s="15">
        <f>SUM(F12:F13)</f>
        <v>5089310873.5</v>
      </c>
      <c r="G11" s="15">
        <f aca="true" t="shared" si="1" ref="G11:O11">SUM(G12:G13)</f>
        <v>5054843281.650001</v>
      </c>
      <c r="H11" s="15">
        <f t="shared" si="1"/>
        <v>4923865611.840001</v>
      </c>
      <c r="I11" s="15">
        <f t="shared" si="1"/>
        <v>4815388450.75</v>
      </c>
      <c r="J11" s="15">
        <f t="shared" si="1"/>
        <v>4756562144.969999</v>
      </c>
      <c r="K11" s="15">
        <f t="shared" si="1"/>
        <v>4613246498.010001</v>
      </c>
      <c r="L11" s="15">
        <f t="shared" si="1"/>
        <v>4505703320</v>
      </c>
      <c r="M11" s="15">
        <f t="shared" si="1"/>
        <v>4398225346</v>
      </c>
      <c r="N11" s="15">
        <f t="shared" si="1"/>
        <v>4314001479</v>
      </c>
      <c r="O11" s="15">
        <f t="shared" si="1"/>
        <v>4179103512</v>
      </c>
    </row>
    <row r="12" spans="1:15" ht="15.75">
      <c r="A12" s="20" t="s">
        <v>4</v>
      </c>
      <c r="B12" s="25">
        <v>5286082621.62</v>
      </c>
      <c r="C12" s="25">
        <v>5203432882.85</v>
      </c>
      <c r="D12" s="25">
        <v>5183164907.759999</v>
      </c>
      <c r="E12" s="22">
        <v>5179062462.110001</v>
      </c>
      <c r="F12" s="25">
        <v>5052146226.4</v>
      </c>
      <c r="G12" s="25">
        <v>5020500013.8</v>
      </c>
      <c r="H12" s="25">
        <v>4889828592.030001</v>
      </c>
      <c r="I12" s="26">
        <v>4784177102.98</v>
      </c>
      <c r="J12" s="27">
        <v>4727418586.179999</v>
      </c>
      <c r="K12" s="27">
        <v>4585303901.080001</v>
      </c>
      <c r="L12" s="28">
        <v>4479533897</v>
      </c>
      <c r="M12" s="28">
        <v>4371072816</v>
      </c>
      <c r="N12" s="28">
        <v>4288341726</v>
      </c>
      <c r="O12" s="28">
        <v>4155153426</v>
      </c>
    </row>
    <row r="13" spans="1:15" ht="15.75">
      <c r="A13" s="20" t="s">
        <v>5</v>
      </c>
      <c r="B13" s="25">
        <v>37102501.23</v>
      </c>
      <c r="C13" s="25">
        <v>35525790.919999994</v>
      </c>
      <c r="D13" s="25">
        <v>35123390.57</v>
      </c>
      <c r="E13" s="22">
        <v>35367179.47</v>
      </c>
      <c r="F13" s="25">
        <v>37164647.1</v>
      </c>
      <c r="G13" s="25">
        <v>34343267.85</v>
      </c>
      <c r="H13" s="25">
        <v>34037019.81000001</v>
      </c>
      <c r="I13" s="26">
        <v>31211347.769999996</v>
      </c>
      <c r="J13" s="27">
        <v>29143558.79</v>
      </c>
      <c r="K13" s="27">
        <v>27942596.93</v>
      </c>
      <c r="L13" s="29">
        <v>26169423</v>
      </c>
      <c r="M13" s="15">
        <v>27152530</v>
      </c>
      <c r="N13" s="29">
        <v>25659753</v>
      </c>
      <c r="O13" s="29">
        <v>23950086</v>
      </c>
    </row>
    <row r="14" spans="1:15" ht="15.75">
      <c r="A14" s="19" t="s">
        <v>6</v>
      </c>
      <c r="B14" s="16">
        <f>SUM(B15:B19)</f>
        <v>393727555.67</v>
      </c>
      <c r="C14" s="16">
        <f>SUM(C15:C19)</f>
        <v>381561343.48999995</v>
      </c>
      <c r="D14" s="16">
        <f>SUM(D15:D19)</f>
        <v>371691261.65000004</v>
      </c>
      <c r="E14" s="16">
        <f>SUM(E15:E19)</f>
        <v>343455411.81000006</v>
      </c>
      <c r="F14" s="16">
        <f aca="true" t="shared" si="2" ref="F14:O14">SUM(F15:F19)</f>
        <v>336279112.29</v>
      </c>
      <c r="G14" s="16">
        <f t="shared" si="2"/>
        <v>346135230.90999997</v>
      </c>
      <c r="H14" s="16">
        <f t="shared" si="2"/>
        <v>330735874.78999996</v>
      </c>
      <c r="I14" s="16">
        <f t="shared" si="2"/>
        <v>331668701.7</v>
      </c>
      <c r="J14" s="16">
        <f t="shared" si="2"/>
        <v>298357775.74</v>
      </c>
      <c r="K14" s="16">
        <f t="shared" si="2"/>
        <v>279561478.38</v>
      </c>
      <c r="L14" s="16">
        <f t="shared" si="2"/>
        <v>267010062</v>
      </c>
      <c r="M14" s="16">
        <f t="shared" si="2"/>
        <v>250326954</v>
      </c>
      <c r="N14" s="16">
        <f t="shared" si="2"/>
        <v>263414009</v>
      </c>
      <c r="O14" s="16">
        <f t="shared" si="2"/>
        <v>238729983</v>
      </c>
    </row>
    <row r="15" spans="1:15" ht="15.75">
      <c r="A15" s="20" t="s">
        <v>7</v>
      </c>
      <c r="B15" s="25">
        <v>0</v>
      </c>
      <c r="C15" s="25">
        <v>0</v>
      </c>
      <c r="D15" s="25">
        <v>0</v>
      </c>
      <c r="E15" s="22">
        <v>0</v>
      </c>
      <c r="F15" s="25">
        <v>0</v>
      </c>
      <c r="G15" s="25">
        <v>0</v>
      </c>
      <c r="H15" s="25">
        <v>0</v>
      </c>
      <c r="I15" s="26">
        <v>0</v>
      </c>
      <c r="J15" s="27">
        <v>0</v>
      </c>
      <c r="K15" s="27">
        <v>0</v>
      </c>
      <c r="L15" s="29">
        <v>0</v>
      </c>
      <c r="M15" s="15">
        <v>0</v>
      </c>
      <c r="N15" s="29">
        <v>0</v>
      </c>
      <c r="O15" s="29">
        <v>0</v>
      </c>
    </row>
    <row r="16" spans="1:15" ht="15.75">
      <c r="A16" s="20" t="s">
        <v>8</v>
      </c>
      <c r="B16" s="25">
        <v>155198867.74</v>
      </c>
      <c r="C16" s="25">
        <v>141148376.30999997</v>
      </c>
      <c r="D16" s="25">
        <v>130925839.50000001</v>
      </c>
      <c r="E16" s="22">
        <v>96020969.53</v>
      </c>
      <c r="F16" s="25">
        <v>101865530.27000001</v>
      </c>
      <c r="G16" s="25">
        <v>103159198.6</v>
      </c>
      <c r="H16" s="25">
        <v>102830947.81000002</v>
      </c>
      <c r="I16" s="26">
        <v>102178641.07000001</v>
      </c>
      <c r="J16" s="27">
        <v>96653902.84000003</v>
      </c>
      <c r="K16" s="27">
        <v>91913151.92</v>
      </c>
      <c r="L16" s="29">
        <v>87705036</v>
      </c>
      <c r="M16" s="15">
        <v>82485225</v>
      </c>
      <c r="N16" s="29">
        <v>74147213</v>
      </c>
      <c r="O16" s="29">
        <v>67210299</v>
      </c>
    </row>
    <row r="17" spans="1:15" ht="15.75">
      <c r="A17" s="20" t="s">
        <v>9</v>
      </c>
      <c r="B17" s="25">
        <v>26763326.86</v>
      </c>
      <c r="C17" s="25">
        <v>27977187.479999997</v>
      </c>
      <c r="D17" s="25">
        <v>24507925.319999997</v>
      </c>
      <c r="E17" s="22">
        <v>28032681.56</v>
      </c>
      <c r="F17" s="25">
        <v>20684359.320000004</v>
      </c>
      <c r="G17" s="25">
        <v>19606963.329999994</v>
      </c>
      <c r="H17" s="25">
        <v>18035925.380000003</v>
      </c>
      <c r="I17" s="26">
        <v>15760048.239999996</v>
      </c>
      <c r="J17" s="27">
        <v>13571550</v>
      </c>
      <c r="K17" s="27">
        <v>9562786</v>
      </c>
      <c r="L17" s="29">
        <v>18626577</v>
      </c>
      <c r="M17" s="15">
        <v>18276422</v>
      </c>
      <c r="N17" s="29">
        <v>12744641</v>
      </c>
      <c r="O17" s="29">
        <v>18462854</v>
      </c>
    </row>
    <row r="18" spans="1:15" ht="15.75">
      <c r="A18" s="20" t="s">
        <v>10</v>
      </c>
      <c r="B18" s="25">
        <v>213139532.81</v>
      </c>
      <c r="C18" s="25">
        <v>209855628.44</v>
      </c>
      <c r="D18" s="25">
        <v>213703146.46</v>
      </c>
      <c r="E18" s="22">
        <v>218911137.97000003</v>
      </c>
      <c r="F18" s="25">
        <v>215436940.02999997</v>
      </c>
      <c r="G18" s="25">
        <v>218074438.48</v>
      </c>
      <c r="H18" s="25">
        <v>205642496.21999997</v>
      </c>
      <c r="I18" s="26">
        <v>209571631.39</v>
      </c>
      <c r="J18" s="27">
        <v>193637376</v>
      </c>
      <c r="K18" s="27">
        <v>181696922</v>
      </c>
      <c r="L18" s="29">
        <v>167630975</v>
      </c>
      <c r="M18" s="15">
        <v>148593000</v>
      </c>
      <c r="N18" s="29">
        <v>163992492</v>
      </c>
      <c r="O18" s="29">
        <v>138542064</v>
      </c>
    </row>
    <row r="19" spans="1:15" ht="15.75">
      <c r="A19" s="20" t="s">
        <v>11</v>
      </c>
      <c r="B19" s="25">
        <v>-1374171.7400000002</v>
      </c>
      <c r="C19" s="25">
        <v>2580151.26</v>
      </c>
      <c r="D19" s="25">
        <v>2554350.37</v>
      </c>
      <c r="E19" s="22">
        <v>490622.75</v>
      </c>
      <c r="F19" s="25">
        <v>-1707717.33</v>
      </c>
      <c r="G19" s="25">
        <v>5294630.5</v>
      </c>
      <c r="H19" s="25">
        <v>4226505.38</v>
      </c>
      <c r="I19" s="26">
        <v>4158381</v>
      </c>
      <c r="J19" s="27">
        <v>-5505053.1</v>
      </c>
      <c r="K19" s="27">
        <v>-3611381.539999999</v>
      </c>
      <c r="L19" s="29">
        <v>-6952526</v>
      </c>
      <c r="M19" s="15">
        <v>972307</v>
      </c>
      <c r="N19" s="29">
        <v>12529663</v>
      </c>
      <c r="O19" s="29">
        <v>14514766</v>
      </c>
    </row>
    <row r="20" spans="1:15" ht="17.25">
      <c r="A20" s="19" t="s">
        <v>86</v>
      </c>
      <c r="B20" s="16">
        <f>SUM(B21:B24)</f>
        <v>8355073728.669999</v>
      </c>
      <c r="C20" s="16">
        <f>SUM(C21:C24)</f>
        <v>7972932916.930001</v>
      </c>
      <c r="D20" s="16">
        <f>SUM(D21:D24)</f>
        <v>7738003196.65</v>
      </c>
      <c r="E20" s="16">
        <f>SUM(E21:E24)</f>
        <v>7618853933.8499975</v>
      </c>
      <c r="F20" s="16">
        <f aca="true" t="shared" si="3" ref="F20:O20">SUM(F21:F24)</f>
        <v>7578563894.509999</v>
      </c>
      <c r="G20" s="16">
        <f t="shared" si="3"/>
        <v>7454901542.450001</v>
      </c>
      <c r="H20" s="16">
        <f t="shared" si="3"/>
        <v>7220095548.330002</v>
      </c>
      <c r="I20" s="16">
        <f t="shared" si="3"/>
        <v>6989572152.509998</v>
      </c>
      <c r="J20" s="16">
        <f t="shared" si="3"/>
        <v>6755760592.849999</v>
      </c>
      <c r="K20" s="16">
        <f t="shared" si="3"/>
        <v>6444848811.86</v>
      </c>
      <c r="L20" s="16">
        <f t="shared" si="3"/>
        <v>6829216180</v>
      </c>
      <c r="M20" s="16">
        <f t="shared" si="3"/>
        <v>6785419747</v>
      </c>
      <c r="N20" s="16">
        <f t="shared" si="3"/>
        <v>5551938593</v>
      </c>
      <c r="O20" s="16">
        <f t="shared" si="3"/>
        <v>4891677844</v>
      </c>
    </row>
    <row r="21" spans="1:15" ht="15.75">
      <c r="A21" s="20" t="s">
        <v>12</v>
      </c>
      <c r="B21" s="25">
        <v>8052764018.49</v>
      </c>
      <c r="C21" s="25">
        <v>7684446043.350001</v>
      </c>
      <c r="D21" s="25">
        <v>7455017553.799999</v>
      </c>
      <c r="E21" s="22">
        <v>7334862636.529998</v>
      </c>
      <c r="F21" s="25">
        <v>7301317800.79</v>
      </c>
      <c r="G21" s="25">
        <v>7187491396.110001</v>
      </c>
      <c r="H21" s="25">
        <v>6969790724.540002</v>
      </c>
      <c r="I21" s="26">
        <v>6738711955.629999</v>
      </c>
      <c r="J21" s="27">
        <v>6490028850.7</v>
      </c>
      <c r="K21" s="27">
        <v>6178078266.2699995</v>
      </c>
      <c r="L21" s="29">
        <v>6558030130</v>
      </c>
      <c r="M21" s="15">
        <v>6516521903</v>
      </c>
      <c r="N21" s="29">
        <v>5294767004</v>
      </c>
      <c r="O21" s="29">
        <v>4641816080</v>
      </c>
    </row>
    <row r="22" spans="1:15" ht="15.75">
      <c r="A22" s="20" t="s">
        <v>13</v>
      </c>
      <c r="B22" s="25">
        <v>173051361.03</v>
      </c>
      <c r="C22" s="25">
        <v>165651592.26</v>
      </c>
      <c r="D22" s="25">
        <v>163028384.08</v>
      </c>
      <c r="E22" s="22">
        <v>165351148.41</v>
      </c>
      <c r="F22" s="25">
        <v>163409853.19</v>
      </c>
      <c r="G22" s="25">
        <v>159836571.07</v>
      </c>
      <c r="H22" s="25">
        <v>155133111.61</v>
      </c>
      <c r="I22" s="26">
        <v>159049976.23</v>
      </c>
      <c r="J22" s="27">
        <v>194006551.7</v>
      </c>
      <c r="K22" s="27">
        <v>203865101.88</v>
      </c>
      <c r="L22" s="29">
        <v>202878840</v>
      </c>
      <c r="M22" s="15">
        <v>203060381</v>
      </c>
      <c r="N22" s="29">
        <v>198712454</v>
      </c>
      <c r="O22" s="29">
        <v>194377084</v>
      </c>
    </row>
    <row r="23" spans="1:15" ht="15.75">
      <c r="A23" s="20" t="s">
        <v>14</v>
      </c>
      <c r="B23" s="25">
        <v>10400137</v>
      </c>
      <c r="C23" s="25">
        <v>9078819</v>
      </c>
      <c r="D23" s="25">
        <v>8287928</v>
      </c>
      <c r="E23" s="22">
        <v>9346358</v>
      </c>
      <c r="F23" s="25">
        <v>9946569</v>
      </c>
      <c r="G23" s="25">
        <v>8677106</v>
      </c>
      <c r="H23" s="25">
        <v>2077687</v>
      </c>
      <c r="I23" s="26">
        <v>0</v>
      </c>
      <c r="J23" s="27">
        <v>0</v>
      </c>
      <c r="K23" s="27">
        <v>0</v>
      </c>
      <c r="L23" s="29">
        <v>0</v>
      </c>
      <c r="M23" s="15">
        <v>0</v>
      </c>
      <c r="N23" s="29">
        <v>0</v>
      </c>
      <c r="O23" s="29">
        <v>0</v>
      </c>
    </row>
    <row r="24" spans="1:15" s="21" customFormat="1" ht="15.75">
      <c r="A24" s="20" t="s">
        <v>15</v>
      </c>
      <c r="B24" s="25">
        <v>118858212.14999998</v>
      </c>
      <c r="C24" s="25">
        <v>113756462.32000001</v>
      </c>
      <c r="D24" s="25">
        <v>111669330.76999998</v>
      </c>
      <c r="E24" s="22">
        <v>109293790.91000001</v>
      </c>
      <c r="F24" s="25">
        <v>103889671.53</v>
      </c>
      <c r="G24" s="25">
        <v>98896469.27</v>
      </c>
      <c r="H24" s="25">
        <v>93094025.17999999</v>
      </c>
      <c r="I24" s="26">
        <v>91810220.65</v>
      </c>
      <c r="J24" s="27">
        <v>71725190.45</v>
      </c>
      <c r="K24" s="27">
        <v>62905443.710000016</v>
      </c>
      <c r="L24" s="29">
        <v>68307210</v>
      </c>
      <c r="M24" s="15">
        <v>65837463</v>
      </c>
      <c r="N24" s="29">
        <v>58459135</v>
      </c>
      <c r="O24" s="29">
        <v>55484680</v>
      </c>
    </row>
    <row r="25" spans="1:15" ht="15.75">
      <c r="A25" s="19" t="s">
        <v>16</v>
      </c>
      <c r="B25" s="16">
        <f>SUM(B26:B29)</f>
        <v>93350648.29999998</v>
      </c>
      <c r="C25" s="16">
        <f>SUM(C26:C29)</f>
        <v>82874780.65</v>
      </c>
      <c r="D25" s="16">
        <f>SUM(D26:D29)</f>
        <v>74057329.46000001</v>
      </c>
      <c r="E25" s="16">
        <f>SUM(E26:E29)</f>
        <v>77066663.1</v>
      </c>
      <c r="F25" s="16">
        <f aca="true" t="shared" si="4" ref="F25:O25">SUM(F26:F29)</f>
        <v>74564399.28999999</v>
      </c>
      <c r="G25" s="16">
        <f t="shared" si="4"/>
        <v>78340539.27</v>
      </c>
      <c r="H25" s="16">
        <f t="shared" si="4"/>
        <v>79300356.46</v>
      </c>
      <c r="I25" s="16">
        <f t="shared" si="4"/>
        <v>77542053.99000001</v>
      </c>
      <c r="J25" s="16">
        <f t="shared" si="4"/>
        <v>99860661.82000001</v>
      </c>
      <c r="K25" s="16">
        <f t="shared" si="4"/>
        <v>91609224.49</v>
      </c>
      <c r="L25" s="16">
        <f t="shared" si="4"/>
        <v>96870197</v>
      </c>
      <c r="M25" s="16">
        <f t="shared" si="4"/>
        <v>93886025</v>
      </c>
      <c r="N25" s="16">
        <f t="shared" si="4"/>
        <v>85119560</v>
      </c>
      <c r="O25" s="16">
        <f t="shared" si="4"/>
        <v>76126739</v>
      </c>
    </row>
    <row r="26" spans="1:15" ht="15.75">
      <c r="A26" s="20" t="s">
        <v>17</v>
      </c>
      <c r="B26" s="25">
        <v>0</v>
      </c>
      <c r="C26" s="25">
        <v>0</v>
      </c>
      <c r="D26" s="25">
        <v>0</v>
      </c>
      <c r="E26" s="22">
        <v>0</v>
      </c>
      <c r="F26" s="25">
        <v>0</v>
      </c>
      <c r="G26" s="25">
        <v>0</v>
      </c>
      <c r="H26" s="25">
        <v>0</v>
      </c>
      <c r="I26" s="26">
        <v>0</v>
      </c>
      <c r="J26" s="27">
        <v>0</v>
      </c>
      <c r="K26" s="27">
        <v>0</v>
      </c>
      <c r="L26" s="29">
        <v>0</v>
      </c>
      <c r="M26" s="15">
        <v>0</v>
      </c>
      <c r="N26" s="29">
        <v>0</v>
      </c>
      <c r="O26" s="29">
        <v>0</v>
      </c>
    </row>
    <row r="27" spans="1:15" ht="15.75">
      <c r="A27" s="20" t="s">
        <v>18</v>
      </c>
      <c r="B27" s="25">
        <v>36113724.05999999</v>
      </c>
      <c r="C27" s="25">
        <v>32050546.96</v>
      </c>
      <c r="D27" s="25">
        <v>32665210.030000005</v>
      </c>
      <c r="E27" s="22">
        <v>33633368.19</v>
      </c>
      <c r="F27" s="25">
        <v>31609318.149999995</v>
      </c>
      <c r="G27" s="25">
        <v>32385699.64999999</v>
      </c>
      <c r="H27" s="25">
        <v>32133599.81</v>
      </c>
      <c r="I27" s="26">
        <v>32599763.92</v>
      </c>
      <c r="J27" s="27">
        <v>25909696.03</v>
      </c>
      <c r="K27" s="27">
        <v>22813186.92</v>
      </c>
      <c r="L27" s="29">
        <v>25523792</v>
      </c>
      <c r="M27" s="15">
        <v>19388412</v>
      </c>
      <c r="N27" s="29">
        <v>17235758</v>
      </c>
      <c r="O27" s="29">
        <v>20073840</v>
      </c>
    </row>
    <row r="28" spans="1:15" ht="15.75">
      <c r="A28" s="20" t="s">
        <v>19</v>
      </c>
      <c r="B28" s="25">
        <v>0</v>
      </c>
      <c r="C28" s="25">
        <v>0</v>
      </c>
      <c r="D28" s="25">
        <v>0</v>
      </c>
      <c r="E28" s="22">
        <v>0</v>
      </c>
      <c r="F28" s="25">
        <v>0</v>
      </c>
      <c r="G28" s="25">
        <v>0</v>
      </c>
      <c r="H28" s="25">
        <v>0</v>
      </c>
      <c r="I28" s="26">
        <v>0</v>
      </c>
      <c r="J28" s="26">
        <v>0</v>
      </c>
      <c r="K28" s="26">
        <v>0</v>
      </c>
      <c r="L28" s="26">
        <v>0</v>
      </c>
      <c r="M28" s="26">
        <v>0</v>
      </c>
      <c r="N28" s="26">
        <v>0</v>
      </c>
      <c r="O28" s="26">
        <v>0</v>
      </c>
    </row>
    <row r="29" spans="1:15" ht="15.75">
      <c r="A29" s="20" t="s">
        <v>20</v>
      </c>
      <c r="B29" s="25">
        <v>57236924.24</v>
      </c>
      <c r="C29" s="25">
        <v>50824233.69</v>
      </c>
      <c r="D29" s="25">
        <v>41392119.43000001</v>
      </c>
      <c r="E29" s="22">
        <v>43433294.910000004</v>
      </c>
      <c r="F29" s="25">
        <v>42955081.14</v>
      </c>
      <c r="G29" s="25">
        <v>45954839.620000005</v>
      </c>
      <c r="H29" s="25">
        <v>47166756.65</v>
      </c>
      <c r="I29" s="26">
        <v>44942290.07</v>
      </c>
      <c r="J29" s="27">
        <v>73950965.79</v>
      </c>
      <c r="K29" s="27">
        <v>68796037.57</v>
      </c>
      <c r="L29" s="29">
        <v>71346405</v>
      </c>
      <c r="M29" s="15">
        <v>74497613</v>
      </c>
      <c r="N29" s="29">
        <v>67883802</v>
      </c>
      <c r="O29" s="29">
        <v>56052899</v>
      </c>
    </row>
    <row r="30" spans="1:15" ht="15.75">
      <c r="A30" s="19" t="s">
        <v>21</v>
      </c>
      <c r="B30" s="16">
        <f>SUM(B31:B42)</f>
        <v>2382401634.34</v>
      </c>
      <c r="C30" s="16">
        <f>SUM(C31:C42)</f>
        <v>2380658293.2700005</v>
      </c>
      <c r="D30" s="16">
        <f>SUM(D31:D42)</f>
        <v>2358279542.72</v>
      </c>
      <c r="E30" s="16">
        <f>SUM(E31:E42)</f>
        <v>2194087998.1200004</v>
      </c>
      <c r="F30" s="16">
        <f aca="true" t="shared" si="5" ref="F30:O30">SUM(F31:F42)</f>
        <v>2337288134.41</v>
      </c>
      <c r="G30" s="16">
        <f t="shared" si="5"/>
        <v>2374627599.82</v>
      </c>
      <c r="H30" s="16">
        <f t="shared" si="5"/>
        <v>2522099686.59</v>
      </c>
      <c r="I30" s="16">
        <f t="shared" si="5"/>
        <v>2563141453.72</v>
      </c>
      <c r="J30" s="16">
        <f t="shared" si="5"/>
        <v>2425618250.79</v>
      </c>
      <c r="K30" s="16">
        <f t="shared" si="5"/>
        <v>2464553494.83</v>
      </c>
      <c r="L30" s="16">
        <f t="shared" si="5"/>
        <v>2615810002</v>
      </c>
      <c r="M30" s="16">
        <f t="shared" si="5"/>
        <v>2364821790</v>
      </c>
      <c r="N30" s="16">
        <f t="shared" si="5"/>
        <v>2255905033</v>
      </c>
      <c r="O30" s="16">
        <f t="shared" si="5"/>
        <v>2339584669</v>
      </c>
    </row>
    <row r="31" spans="1:15" ht="15.75">
      <c r="A31" s="20" t="s">
        <v>22</v>
      </c>
      <c r="B31" s="25">
        <v>529962358.43</v>
      </c>
      <c r="C31" s="25">
        <v>549497952.6099999</v>
      </c>
      <c r="D31" s="25">
        <v>487014846.06</v>
      </c>
      <c r="E31" s="22">
        <v>420027854.45000005</v>
      </c>
      <c r="F31" s="25">
        <v>412995586.96</v>
      </c>
      <c r="G31" s="25">
        <v>410383990.96999997</v>
      </c>
      <c r="H31" s="25">
        <v>394441862.69</v>
      </c>
      <c r="I31" s="26">
        <v>396575682.19</v>
      </c>
      <c r="J31" s="27">
        <v>373663324.5</v>
      </c>
      <c r="K31" s="27">
        <v>361450827.53999996</v>
      </c>
      <c r="L31" s="29">
        <v>346689106</v>
      </c>
      <c r="M31" s="15">
        <v>382429166</v>
      </c>
      <c r="N31" s="29">
        <v>330272489</v>
      </c>
      <c r="O31" s="29">
        <v>369722109</v>
      </c>
    </row>
    <row r="32" spans="1:15" ht="15.75">
      <c r="A32" s="20" t="s">
        <v>23</v>
      </c>
      <c r="B32" s="25">
        <v>0</v>
      </c>
      <c r="C32" s="25">
        <v>0</v>
      </c>
      <c r="D32" s="25">
        <v>0</v>
      </c>
      <c r="E32" s="22">
        <v>0</v>
      </c>
      <c r="F32" s="25">
        <v>0</v>
      </c>
      <c r="G32" s="25">
        <v>0</v>
      </c>
      <c r="H32" s="25">
        <v>0</v>
      </c>
      <c r="I32" s="26">
        <v>0</v>
      </c>
      <c r="J32" s="27">
        <v>0</v>
      </c>
      <c r="K32" s="27">
        <v>0</v>
      </c>
      <c r="L32" s="29">
        <v>0</v>
      </c>
      <c r="M32" s="15">
        <v>0</v>
      </c>
      <c r="N32" s="29">
        <v>0</v>
      </c>
      <c r="O32" s="29">
        <v>0</v>
      </c>
    </row>
    <row r="33" spans="1:15" ht="15.75">
      <c r="A33" s="20" t="s">
        <v>24</v>
      </c>
      <c r="B33" s="25">
        <v>126745439.13999999</v>
      </c>
      <c r="C33" s="25">
        <v>126798704.43</v>
      </c>
      <c r="D33" s="25">
        <v>137805581.17000005</v>
      </c>
      <c r="E33" s="22">
        <v>126719862.82999998</v>
      </c>
      <c r="F33" s="25">
        <v>121785445.21000001</v>
      </c>
      <c r="G33" s="25">
        <v>127877788.87</v>
      </c>
      <c r="H33" s="25">
        <v>134954744.45</v>
      </c>
      <c r="I33" s="26">
        <v>135951685.56</v>
      </c>
      <c r="J33" s="27">
        <v>123707076.11999999</v>
      </c>
      <c r="K33" s="27">
        <v>115687073.71000002</v>
      </c>
      <c r="L33" s="29">
        <v>112052498</v>
      </c>
      <c r="M33" s="15">
        <v>108860155</v>
      </c>
      <c r="N33" s="29">
        <v>91506814</v>
      </c>
      <c r="O33" s="29">
        <v>85942489</v>
      </c>
    </row>
    <row r="34" spans="1:15" ht="15.75">
      <c r="A34" s="20" t="s">
        <v>25</v>
      </c>
      <c r="B34" s="25">
        <v>715991771.8900001</v>
      </c>
      <c r="C34" s="25">
        <v>727520530.47</v>
      </c>
      <c r="D34" s="25">
        <v>791236011.64</v>
      </c>
      <c r="E34" s="22">
        <v>736894551.8400002</v>
      </c>
      <c r="F34" s="25">
        <v>907361804.4599999</v>
      </c>
      <c r="G34" s="25">
        <v>959697130.3400003</v>
      </c>
      <c r="H34" s="25">
        <v>1048822147.19</v>
      </c>
      <c r="I34" s="26">
        <v>1139857926.3699996</v>
      </c>
      <c r="J34" s="27">
        <v>1049657901.2100003</v>
      </c>
      <c r="K34" s="27">
        <v>1124654104.1</v>
      </c>
      <c r="L34" s="28">
        <v>1260517566</v>
      </c>
      <c r="M34" s="31">
        <v>1041838704</v>
      </c>
      <c r="N34" s="28">
        <v>1074516537</v>
      </c>
      <c r="O34" s="28">
        <v>1039045572</v>
      </c>
    </row>
    <row r="35" spans="1:15" ht="15.75">
      <c r="A35" s="20" t="s">
        <v>26</v>
      </c>
      <c r="B35" s="25">
        <v>249522838.46</v>
      </c>
      <c r="C35" s="25">
        <v>231324645.95999998</v>
      </c>
      <c r="D35" s="25">
        <v>212628277.9</v>
      </c>
      <c r="E35" s="22">
        <v>198942342.25</v>
      </c>
      <c r="F35" s="25">
        <v>192713656.49</v>
      </c>
      <c r="G35" s="25">
        <v>188681957.76999998</v>
      </c>
      <c r="H35" s="25">
        <v>188157934.73000002</v>
      </c>
      <c r="I35" s="26">
        <v>138895412.76</v>
      </c>
      <c r="J35" s="27">
        <v>137575800.4</v>
      </c>
      <c r="K35" s="27">
        <v>133212064.33</v>
      </c>
      <c r="L35" s="29">
        <v>139054128</v>
      </c>
      <c r="M35" s="15">
        <v>107872522</v>
      </c>
      <c r="N35" s="29">
        <v>93422484</v>
      </c>
      <c r="O35" s="29">
        <v>87407159</v>
      </c>
    </row>
    <row r="36" spans="1:15" ht="15.75">
      <c r="A36" s="20" t="s">
        <v>27</v>
      </c>
      <c r="B36" s="25">
        <v>195195236.2</v>
      </c>
      <c r="C36" s="25">
        <v>196335199.70000002</v>
      </c>
      <c r="D36" s="25">
        <v>194660576.59999996</v>
      </c>
      <c r="E36" s="22">
        <v>191789528.91</v>
      </c>
      <c r="F36" s="25">
        <v>195427500.92</v>
      </c>
      <c r="G36" s="25">
        <v>200879232.41</v>
      </c>
      <c r="H36" s="25">
        <v>223338119.14000002</v>
      </c>
      <c r="I36" s="26">
        <v>229767585.64</v>
      </c>
      <c r="J36" s="27">
        <v>226519601.63999996</v>
      </c>
      <c r="K36" s="27">
        <v>219203359.07</v>
      </c>
      <c r="L36" s="29">
        <v>221973705</v>
      </c>
      <c r="M36" s="15">
        <v>207778238</v>
      </c>
      <c r="N36" s="29">
        <v>205893777</v>
      </c>
      <c r="O36" s="29">
        <v>309705831</v>
      </c>
    </row>
    <row r="37" spans="1:15" ht="15.75">
      <c r="A37" s="20" t="s">
        <v>28</v>
      </c>
      <c r="B37" s="25">
        <v>3647691.51</v>
      </c>
      <c r="C37" s="25">
        <v>7192612.289999999</v>
      </c>
      <c r="D37" s="25">
        <v>3673242.3699999996</v>
      </c>
      <c r="E37" s="22">
        <v>4532919.01</v>
      </c>
      <c r="F37" s="25">
        <v>4921078.15</v>
      </c>
      <c r="G37" s="25">
        <v>4153215.86</v>
      </c>
      <c r="H37" s="25">
        <v>5608388.73</v>
      </c>
      <c r="I37" s="26">
        <v>7166205.909999999</v>
      </c>
      <c r="J37" s="27">
        <v>7754833.36</v>
      </c>
      <c r="K37" s="27">
        <v>6645981.16</v>
      </c>
      <c r="L37" s="29">
        <v>6849923</v>
      </c>
      <c r="M37" s="15">
        <v>7315365</v>
      </c>
      <c r="N37" s="29">
        <v>6900815</v>
      </c>
      <c r="O37" s="29">
        <v>6957123</v>
      </c>
    </row>
    <row r="38" spans="1:15" ht="15.75">
      <c r="A38" s="20" t="s">
        <v>29</v>
      </c>
      <c r="B38" s="25">
        <v>93946376.09</v>
      </c>
      <c r="C38" s="25">
        <v>93471363.43</v>
      </c>
      <c r="D38" s="25">
        <v>91885098.30000001</v>
      </c>
      <c r="E38" s="22">
        <v>87423129.10000001</v>
      </c>
      <c r="F38" s="25">
        <v>81587749.79</v>
      </c>
      <c r="G38" s="25">
        <v>77830362.6</v>
      </c>
      <c r="H38" s="25">
        <v>83482663.56</v>
      </c>
      <c r="I38" s="26">
        <v>82405140.77</v>
      </c>
      <c r="J38" s="27">
        <v>84535439.39</v>
      </c>
      <c r="K38" s="27">
        <v>90671507.24999999</v>
      </c>
      <c r="L38" s="29">
        <v>86765927</v>
      </c>
      <c r="M38" s="15">
        <v>81440471</v>
      </c>
      <c r="N38" s="29">
        <v>77811938</v>
      </c>
      <c r="O38" s="29">
        <v>78240341</v>
      </c>
    </row>
    <row r="39" spans="1:15" ht="15.75">
      <c r="A39" s="20" t="s">
        <v>30</v>
      </c>
      <c r="B39" s="25">
        <v>47428079.96</v>
      </c>
      <c r="C39" s="25">
        <v>52113504.73</v>
      </c>
      <c r="D39" s="25">
        <v>49692712.63</v>
      </c>
      <c r="E39" s="22">
        <v>47469603.44</v>
      </c>
      <c r="F39" s="25">
        <v>44241540.50000001</v>
      </c>
      <c r="G39" s="25">
        <v>45428557.92</v>
      </c>
      <c r="H39" s="25">
        <v>92514696.81</v>
      </c>
      <c r="I39" s="26">
        <v>92074153.91</v>
      </c>
      <c r="J39" s="27">
        <v>97805694.57</v>
      </c>
      <c r="K39" s="27">
        <v>97730175.89999999</v>
      </c>
      <c r="L39" s="29">
        <v>101497101</v>
      </c>
      <c r="M39" s="15">
        <v>88268207</v>
      </c>
      <c r="N39" s="29">
        <v>37162631</v>
      </c>
      <c r="O39" s="29">
        <v>38171878</v>
      </c>
    </row>
    <row r="40" spans="1:15" ht="15.75">
      <c r="A40" s="20" t="s">
        <v>31</v>
      </c>
      <c r="B40" s="25">
        <v>40770118.9</v>
      </c>
      <c r="C40" s="25">
        <v>34443703.269999996</v>
      </c>
      <c r="D40" s="25">
        <v>43249137.79</v>
      </c>
      <c r="E40" s="22">
        <v>48129489.33</v>
      </c>
      <c r="F40" s="25">
        <v>58740327.31</v>
      </c>
      <c r="G40" s="25">
        <v>54648860.559999995</v>
      </c>
      <c r="H40" s="25">
        <v>52492370.31</v>
      </c>
      <c r="I40" s="26">
        <v>42363244.31</v>
      </c>
      <c r="J40" s="27">
        <v>42383602.75</v>
      </c>
      <c r="K40" s="27">
        <v>40767583.9</v>
      </c>
      <c r="L40" s="29">
        <v>56977426</v>
      </c>
      <c r="M40" s="15">
        <v>60359808</v>
      </c>
      <c r="N40" s="29">
        <v>63555917</v>
      </c>
      <c r="O40" s="29">
        <v>62332328</v>
      </c>
    </row>
    <row r="41" spans="1:15" ht="15.75">
      <c r="A41" s="20" t="s">
        <v>32</v>
      </c>
      <c r="B41" s="25">
        <v>377216411.12000006</v>
      </c>
      <c r="C41" s="25">
        <v>359603191.12000006</v>
      </c>
      <c r="D41" s="25">
        <v>342510129.56</v>
      </c>
      <c r="E41" s="22">
        <v>328605588.4800001</v>
      </c>
      <c r="F41" s="25">
        <v>313961294.44000006</v>
      </c>
      <c r="G41" s="25">
        <v>301780285.24</v>
      </c>
      <c r="H41" s="25">
        <v>294023130.99</v>
      </c>
      <c r="I41" s="26">
        <v>293190837.03999996</v>
      </c>
      <c r="J41" s="27">
        <v>278264918.27</v>
      </c>
      <c r="K41" s="27">
        <v>270099867.62000006</v>
      </c>
      <c r="L41" s="29">
        <v>278520021</v>
      </c>
      <c r="M41" s="15">
        <v>274190419</v>
      </c>
      <c r="N41" s="29">
        <v>271022678</v>
      </c>
      <c r="O41" s="29">
        <v>259227539</v>
      </c>
    </row>
    <row r="42" spans="1:15" ht="15.75">
      <c r="A42" s="20" t="s">
        <v>88</v>
      </c>
      <c r="B42" s="25">
        <v>1975312.64</v>
      </c>
      <c r="C42" s="25">
        <v>2356885.26</v>
      </c>
      <c r="D42" s="25">
        <v>3923928.7</v>
      </c>
      <c r="E42" s="22">
        <v>3553128.48</v>
      </c>
      <c r="F42" s="25">
        <v>3552150.1799999997</v>
      </c>
      <c r="G42" s="25">
        <v>3266217.2800000003</v>
      </c>
      <c r="H42" s="25">
        <v>4263627.99</v>
      </c>
      <c r="I42" s="26">
        <v>4893579.26</v>
      </c>
      <c r="J42" s="27">
        <v>3750058.58</v>
      </c>
      <c r="K42" s="27">
        <v>4430950.25</v>
      </c>
      <c r="L42" s="29">
        <v>4912601</v>
      </c>
      <c r="M42" s="15">
        <v>4468735</v>
      </c>
      <c r="N42" s="29">
        <v>3838953</v>
      </c>
      <c r="O42" s="29">
        <v>2832300</v>
      </c>
    </row>
    <row r="43" spans="1:15" ht="15.75">
      <c r="A43" s="19" t="s">
        <v>33</v>
      </c>
      <c r="B43" s="16">
        <f>SUM(B44:B55)</f>
        <v>559437921.11</v>
      </c>
      <c r="C43" s="16">
        <f>SUM(C44:C55)</f>
        <v>524022201.86</v>
      </c>
      <c r="D43" s="16">
        <f>SUM(D44:D55)</f>
        <v>498279991.81000006</v>
      </c>
      <c r="E43" s="16">
        <f>SUM(E44:E55)</f>
        <v>483841108.82</v>
      </c>
      <c r="F43" s="16">
        <f aca="true" t="shared" si="6" ref="F43:O43">SUM(F44:F55)</f>
        <v>481437988.0399999</v>
      </c>
      <c r="G43" s="16">
        <f t="shared" si="6"/>
        <v>490966781.06999993</v>
      </c>
      <c r="H43" s="16">
        <f t="shared" si="6"/>
        <v>498025916.4</v>
      </c>
      <c r="I43" s="16">
        <f t="shared" si="6"/>
        <v>455736587.03999996</v>
      </c>
      <c r="J43" s="16">
        <f t="shared" si="6"/>
        <v>445789459.13</v>
      </c>
      <c r="K43" s="16">
        <f t="shared" si="6"/>
        <v>447143089.75</v>
      </c>
      <c r="L43" s="16">
        <f t="shared" si="6"/>
        <v>432735081</v>
      </c>
      <c r="M43" s="16">
        <f t="shared" si="6"/>
        <v>436694230</v>
      </c>
      <c r="N43" s="16">
        <f t="shared" si="6"/>
        <v>404004223</v>
      </c>
      <c r="O43" s="16">
        <f t="shared" si="6"/>
        <v>368107431</v>
      </c>
    </row>
    <row r="44" spans="1:15" ht="15.75">
      <c r="A44" s="20" t="s">
        <v>34</v>
      </c>
      <c r="B44" s="25">
        <v>63448484.519999996</v>
      </c>
      <c r="C44" s="25">
        <v>57164791.60000001</v>
      </c>
      <c r="D44" s="25">
        <v>51911620.300000004</v>
      </c>
      <c r="E44" s="22">
        <v>52033364.24999999</v>
      </c>
      <c r="F44" s="25">
        <v>54912793.38999998</v>
      </c>
      <c r="G44" s="25">
        <v>50011726.43</v>
      </c>
      <c r="H44" s="25">
        <v>52409130.62000001</v>
      </c>
      <c r="I44" s="26">
        <v>44025125.129999995</v>
      </c>
      <c r="J44" s="27">
        <v>47107876.48</v>
      </c>
      <c r="K44" s="27">
        <v>44552087.30000001</v>
      </c>
      <c r="L44" s="29">
        <v>47942316</v>
      </c>
      <c r="M44" s="15">
        <v>46476578</v>
      </c>
      <c r="N44" s="29">
        <v>45611342</v>
      </c>
      <c r="O44" s="29">
        <v>47020567</v>
      </c>
    </row>
    <row r="45" spans="1:15" ht="15.75">
      <c r="A45" s="20" t="s">
        <v>35</v>
      </c>
      <c r="B45" s="25">
        <v>31618950.02</v>
      </c>
      <c r="C45" s="25">
        <v>29928797.890000004</v>
      </c>
      <c r="D45" s="25">
        <v>30495630.570000004</v>
      </c>
      <c r="E45" s="22">
        <v>28724244.190000005</v>
      </c>
      <c r="F45" s="25">
        <v>26669849.109999996</v>
      </c>
      <c r="G45" s="25">
        <v>28500456.049999997</v>
      </c>
      <c r="H45" s="25">
        <v>27735256.89</v>
      </c>
      <c r="I45" s="26">
        <v>26124649.37</v>
      </c>
      <c r="J45" s="27">
        <v>28492247.7</v>
      </c>
      <c r="K45" s="27">
        <v>26844632.43</v>
      </c>
      <c r="L45" s="29">
        <v>24755258</v>
      </c>
      <c r="M45" s="15">
        <v>22349324</v>
      </c>
      <c r="N45" s="29">
        <v>19792144</v>
      </c>
      <c r="O45" s="29">
        <v>22413021</v>
      </c>
    </row>
    <row r="46" spans="1:15" ht="15.75">
      <c r="A46" s="20" t="s">
        <v>36</v>
      </c>
      <c r="B46" s="25">
        <v>66432129.400000006</v>
      </c>
      <c r="C46" s="25">
        <v>60036802.95999999</v>
      </c>
      <c r="D46" s="25">
        <v>60046515.12</v>
      </c>
      <c r="E46" s="22">
        <v>60110189.41000001</v>
      </c>
      <c r="F46" s="25">
        <v>65314527.35</v>
      </c>
      <c r="G46" s="25">
        <v>65509625.410000004</v>
      </c>
      <c r="H46" s="25">
        <v>64868677.559999995</v>
      </c>
      <c r="I46" s="26">
        <v>61422397.739999995</v>
      </c>
      <c r="J46" s="27">
        <v>58433561.8</v>
      </c>
      <c r="K46" s="27">
        <v>52564589.63</v>
      </c>
      <c r="L46" s="29">
        <v>53738713</v>
      </c>
      <c r="M46" s="15">
        <v>55335636</v>
      </c>
      <c r="N46" s="29">
        <v>53635649</v>
      </c>
      <c r="O46" s="29">
        <v>45743105</v>
      </c>
    </row>
    <row r="47" spans="1:15" ht="15.75">
      <c r="A47" s="20" t="s">
        <v>37</v>
      </c>
      <c r="B47" s="25">
        <v>5269152.239999999</v>
      </c>
      <c r="C47" s="25">
        <v>5185407.170000001</v>
      </c>
      <c r="D47" s="25">
        <v>5501852.68</v>
      </c>
      <c r="E47" s="22">
        <v>4985138.4799999995</v>
      </c>
      <c r="F47" s="25">
        <v>5237604.32</v>
      </c>
      <c r="G47" s="25">
        <v>5283918.82</v>
      </c>
      <c r="H47" s="25">
        <v>5385354.63</v>
      </c>
      <c r="I47" s="26">
        <v>5650365.300000001</v>
      </c>
      <c r="J47" s="27">
        <v>4057015.92</v>
      </c>
      <c r="K47" s="27">
        <v>3903603.4699999997</v>
      </c>
      <c r="L47" s="29">
        <v>4081099</v>
      </c>
      <c r="M47" s="15">
        <v>3873610</v>
      </c>
      <c r="N47" s="29">
        <v>3397930</v>
      </c>
      <c r="O47" s="29">
        <v>3176407</v>
      </c>
    </row>
    <row r="48" spans="1:15" ht="15.75">
      <c r="A48" s="20" t="s">
        <v>38</v>
      </c>
      <c r="B48" s="25">
        <v>46728635.650000006</v>
      </c>
      <c r="C48" s="25">
        <v>41892621.85</v>
      </c>
      <c r="D48" s="25">
        <v>35873214.22</v>
      </c>
      <c r="E48" s="22">
        <v>42339984.629999995</v>
      </c>
      <c r="F48" s="25">
        <v>41842071.519999996</v>
      </c>
      <c r="G48" s="25">
        <v>38821101.019999996</v>
      </c>
      <c r="H48" s="25">
        <v>32857303.880000003</v>
      </c>
      <c r="I48" s="26">
        <v>35095425.91</v>
      </c>
      <c r="J48" s="27">
        <v>29935710.990000006</v>
      </c>
      <c r="K48" s="27">
        <v>33048949.08</v>
      </c>
      <c r="L48" s="29">
        <v>37366646</v>
      </c>
      <c r="M48" s="15">
        <v>34236541</v>
      </c>
      <c r="N48" s="29">
        <v>25794031</v>
      </c>
      <c r="O48" s="29">
        <v>30116100</v>
      </c>
    </row>
    <row r="49" spans="1:15" ht="15.75">
      <c r="A49" s="20" t="s">
        <v>39</v>
      </c>
      <c r="B49" s="25">
        <v>6849548.62</v>
      </c>
      <c r="C49" s="25">
        <v>4568860.75</v>
      </c>
      <c r="D49" s="25">
        <v>4473084.29</v>
      </c>
      <c r="E49" s="22">
        <v>4025509.38</v>
      </c>
      <c r="F49" s="25">
        <v>5327392.02</v>
      </c>
      <c r="G49" s="25">
        <v>6133834.23</v>
      </c>
      <c r="H49" s="25">
        <v>8466202.64</v>
      </c>
      <c r="I49" s="26">
        <v>5172999.37</v>
      </c>
      <c r="J49" s="27">
        <v>2699564.88</v>
      </c>
      <c r="K49" s="27">
        <v>4029103.11</v>
      </c>
      <c r="L49" s="29">
        <v>4477438</v>
      </c>
      <c r="M49" s="15">
        <v>3406462</v>
      </c>
      <c r="N49" s="29">
        <v>3520753</v>
      </c>
      <c r="O49" s="29">
        <v>3133900</v>
      </c>
    </row>
    <row r="50" spans="1:15" ht="15.75">
      <c r="A50" s="20" t="s">
        <v>40</v>
      </c>
      <c r="B50" s="25">
        <v>11591392.54</v>
      </c>
      <c r="C50" s="25">
        <v>10665088.739999998</v>
      </c>
      <c r="D50" s="25">
        <v>10799123.290000001</v>
      </c>
      <c r="E50" s="22">
        <v>10910350.4</v>
      </c>
      <c r="F50" s="25">
        <v>10310132.76</v>
      </c>
      <c r="G50" s="25">
        <v>10569764.08</v>
      </c>
      <c r="H50" s="25">
        <v>8595402.35</v>
      </c>
      <c r="I50" s="26">
        <v>9273862.530000001</v>
      </c>
      <c r="J50" s="27">
        <v>9604356.430000002</v>
      </c>
      <c r="K50" s="27">
        <v>8618355.84</v>
      </c>
      <c r="L50" s="29">
        <v>8494351</v>
      </c>
      <c r="M50" s="15">
        <v>8400602</v>
      </c>
      <c r="N50" s="29">
        <v>7925598</v>
      </c>
      <c r="O50" s="29">
        <v>8281157</v>
      </c>
    </row>
    <row r="51" spans="1:15" ht="15.75">
      <c r="A51" s="20" t="s">
        <v>41</v>
      </c>
      <c r="B51" s="25">
        <v>1757114.05</v>
      </c>
      <c r="C51" s="25">
        <v>1691708.41</v>
      </c>
      <c r="D51" s="25">
        <v>1748524.3199999998</v>
      </c>
      <c r="E51" s="22">
        <v>1718217.5</v>
      </c>
      <c r="F51" s="25">
        <v>1945364.42</v>
      </c>
      <c r="G51" s="25">
        <v>1311428.0399999998</v>
      </c>
      <c r="H51" s="25">
        <v>1232565.98</v>
      </c>
      <c r="I51" s="26">
        <v>1264861.78</v>
      </c>
      <c r="J51" s="27">
        <v>1348304.93</v>
      </c>
      <c r="K51" s="27">
        <v>1183008.89</v>
      </c>
      <c r="L51" s="29">
        <v>2735896</v>
      </c>
      <c r="M51" s="15">
        <v>2524361</v>
      </c>
      <c r="N51" s="29">
        <v>1424402</v>
      </c>
      <c r="O51" s="29">
        <v>1113066</v>
      </c>
    </row>
    <row r="52" spans="1:15" ht="15.75">
      <c r="A52" s="20" t="s">
        <v>42</v>
      </c>
      <c r="B52" s="25">
        <v>151847.5</v>
      </c>
      <c r="C52" s="25">
        <v>357422.09</v>
      </c>
      <c r="D52" s="25">
        <v>343480.5</v>
      </c>
      <c r="E52" s="22">
        <v>328987.5</v>
      </c>
      <c r="F52" s="25">
        <v>321337.28</v>
      </c>
      <c r="G52" s="25">
        <v>321570</v>
      </c>
      <c r="H52" s="25">
        <v>10649377</v>
      </c>
      <c r="I52" s="26">
        <v>5184888</v>
      </c>
      <c r="J52" s="27">
        <v>4590433</v>
      </c>
      <c r="K52" s="27">
        <v>1382176</v>
      </c>
      <c r="L52" s="29">
        <v>382013</v>
      </c>
      <c r="M52" s="15">
        <v>399036</v>
      </c>
      <c r="N52" s="29">
        <v>560840</v>
      </c>
      <c r="O52" s="29">
        <v>580066</v>
      </c>
    </row>
    <row r="53" spans="1:15" ht="15.75">
      <c r="A53" s="20" t="s">
        <v>43</v>
      </c>
      <c r="B53" s="25">
        <v>32913287.21</v>
      </c>
      <c r="C53" s="25">
        <v>31591317.740000002</v>
      </c>
      <c r="D53" s="25">
        <v>30731763.25</v>
      </c>
      <c r="E53" s="22">
        <v>30623992.59</v>
      </c>
      <c r="F53" s="25">
        <v>30173357.9</v>
      </c>
      <c r="G53" s="25">
        <v>29596688.6</v>
      </c>
      <c r="H53" s="25">
        <v>32018341.770000003</v>
      </c>
      <c r="I53" s="26">
        <v>32297567.64</v>
      </c>
      <c r="J53" s="27">
        <v>32520572</v>
      </c>
      <c r="K53" s="27">
        <v>31458252</v>
      </c>
      <c r="L53" s="29">
        <v>28281579</v>
      </c>
      <c r="M53" s="15">
        <v>32908698</v>
      </c>
      <c r="N53" s="29">
        <v>29344446</v>
      </c>
      <c r="O53" s="29">
        <v>29247557</v>
      </c>
    </row>
    <row r="54" spans="1:15" ht="15.75">
      <c r="A54" s="20" t="s">
        <v>44</v>
      </c>
      <c r="B54" s="25">
        <v>10905218.6</v>
      </c>
      <c r="C54" s="25">
        <v>7200468.4</v>
      </c>
      <c r="D54" s="25">
        <v>5059740.21</v>
      </c>
      <c r="E54" s="22">
        <v>9429386.42</v>
      </c>
      <c r="F54" s="25">
        <v>5749023.140000001</v>
      </c>
      <c r="G54" s="25">
        <v>6250208.909999999</v>
      </c>
      <c r="H54" s="25">
        <v>6803677.99</v>
      </c>
      <c r="I54" s="26">
        <v>7361184.28</v>
      </c>
      <c r="J54" s="27">
        <v>21112510</v>
      </c>
      <c r="K54" s="27">
        <v>20469170</v>
      </c>
      <c r="L54" s="29">
        <v>4562903</v>
      </c>
      <c r="M54" s="15">
        <v>5180520</v>
      </c>
      <c r="N54" s="29">
        <v>5114572</v>
      </c>
      <c r="O54" s="29">
        <v>5367679</v>
      </c>
    </row>
    <row r="55" spans="1:15" ht="15.75">
      <c r="A55" s="20" t="s">
        <v>45</v>
      </c>
      <c r="B55" s="25">
        <v>281772160.76</v>
      </c>
      <c r="C55" s="25">
        <v>273738914.26000005</v>
      </c>
      <c r="D55" s="25">
        <v>261295443.06000003</v>
      </c>
      <c r="E55" s="22">
        <v>238611744.07</v>
      </c>
      <c r="F55" s="25">
        <v>233634534.82999998</v>
      </c>
      <c r="G55" s="25">
        <v>248656459.47999996</v>
      </c>
      <c r="H55" s="25">
        <v>247004625.08999997</v>
      </c>
      <c r="I55" s="26">
        <v>222863259.99</v>
      </c>
      <c r="J55" s="27">
        <v>205887305</v>
      </c>
      <c r="K55" s="27">
        <v>219089162</v>
      </c>
      <c r="L55" s="29">
        <v>215916869</v>
      </c>
      <c r="M55" s="15">
        <v>221602862</v>
      </c>
      <c r="N55" s="29">
        <v>207882516</v>
      </c>
      <c r="O55" s="29">
        <v>171914806</v>
      </c>
    </row>
    <row r="56" spans="1:15" ht="15.75">
      <c r="A56" s="19" t="s">
        <v>46</v>
      </c>
      <c r="B56" s="16">
        <f>SUM(B57:B59)</f>
        <v>326944265.53999996</v>
      </c>
      <c r="C56" s="16">
        <f>SUM(C57:C59)</f>
        <v>414480096.08</v>
      </c>
      <c r="D56" s="16">
        <f>SUM(D57:D59)</f>
        <v>455109443.5200001</v>
      </c>
      <c r="E56" s="16">
        <f>SUM(E57:E59)</f>
        <v>303259570.9100001</v>
      </c>
      <c r="F56" s="16">
        <f aca="true" t="shared" si="7" ref="F56:O56">SUM(F57:F59)</f>
        <v>310288771.7</v>
      </c>
      <c r="G56" s="16">
        <f t="shared" si="7"/>
        <v>256042104.56</v>
      </c>
      <c r="H56" s="16">
        <f t="shared" si="7"/>
        <v>312340441.03</v>
      </c>
      <c r="I56" s="16">
        <f t="shared" si="7"/>
        <v>230194082.21999997</v>
      </c>
      <c r="J56" s="16">
        <f t="shared" si="7"/>
        <v>257886896.97000003</v>
      </c>
      <c r="K56" s="16">
        <f t="shared" si="7"/>
        <v>275697998.27</v>
      </c>
      <c r="L56" s="16">
        <f t="shared" si="7"/>
        <v>297115861</v>
      </c>
      <c r="M56" s="16">
        <f t="shared" si="7"/>
        <v>377155126</v>
      </c>
      <c r="N56" s="16">
        <f t="shared" si="7"/>
        <v>355809057</v>
      </c>
      <c r="O56" s="16">
        <f t="shared" si="7"/>
        <v>508699703</v>
      </c>
    </row>
    <row r="57" spans="1:15" ht="15.75">
      <c r="A57" s="20" t="s">
        <v>55</v>
      </c>
      <c r="B57" s="25">
        <v>164062804.32999998</v>
      </c>
      <c r="C57" s="25">
        <v>282818018.89</v>
      </c>
      <c r="D57" s="25">
        <v>256280729.01000005</v>
      </c>
      <c r="E57" s="22">
        <v>178658894.48000005</v>
      </c>
      <c r="F57" s="25">
        <v>156949206.49</v>
      </c>
      <c r="G57" s="25">
        <v>108533806.17</v>
      </c>
      <c r="H57" s="25">
        <v>187674665.84</v>
      </c>
      <c r="I57" s="26">
        <v>101761273.5</v>
      </c>
      <c r="J57" s="27">
        <v>149516620.97000003</v>
      </c>
      <c r="K57" s="27">
        <v>150095953.26999998</v>
      </c>
      <c r="L57" s="29">
        <v>185902108</v>
      </c>
      <c r="M57" s="15">
        <v>274946475</v>
      </c>
      <c r="N57" s="29">
        <v>250870968</v>
      </c>
      <c r="O57" s="29">
        <v>200594374</v>
      </c>
    </row>
    <row r="58" spans="1:15" ht="15.75">
      <c r="A58" s="20" t="s">
        <v>56</v>
      </c>
      <c r="B58" s="25">
        <v>73536338.02999999</v>
      </c>
      <c r="C58" s="25">
        <v>73188217.28000002</v>
      </c>
      <c r="D58" s="25">
        <v>67633617.42</v>
      </c>
      <c r="E58" s="22">
        <v>65444213.21000001</v>
      </c>
      <c r="F58" s="25">
        <v>68939428.24000001</v>
      </c>
      <c r="G58" s="25">
        <v>61298661.580000006</v>
      </c>
      <c r="H58" s="25">
        <v>55606065.99999999</v>
      </c>
      <c r="I58" s="26">
        <v>64462200.76</v>
      </c>
      <c r="J58" s="27">
        <v>59845392</v>
      </c>
      <c r="K58" s="27">
        <v>64579440</v>
      </c>
      <c r="L58" s="29">
        <v>61170347</v>
      </c>
      <c r="M58" s="15">
        <v>58971292</v>
      </c>
      <c r="N58" s="29">
        <v>53040240</v>
      </c>
      <c r="O58" s="29">
        <v>44955027</v>
      </c>
    </row>
    <row r="59" spans="1:15" ht="15.75">
      <c r="A59" s="20" t="s">
        <v>57</v>
      </c>
      <c r="B59" s="25">
        <v>89345123.18</v>
      </c>
      <c r="C59" s="25">
        <v>58473859.90999999</v>
      </c>
      <c r="D59" s="25">
        <v>131195097.09</v>
      </c>
      <c r="E59" s="22">
        <v>59156463.22</v>
      </c>
      <c r="F59" s="25">
        <v>84400136.96999998</v>
      </c>
      <c r="G59" s="25">
        <v>86209636.80999999</v>
      </c>
      <c r="H59" s="25">
        <v>69059709.19</v>
      </c>
      <c r="I59" s="26">
        <v>63970607.959999986</v>
      </c>
      <c r="J59" s="27">
        <v>48524884</v>
      </c>
      <c r="K59" s="27">
        <v>61022605</v>
      </c>
      <c r="L59" s="29">
        <v>50043406</v>
      </c>
      <c r="M59" s="15">
        <v>43237359</v>
      </c>
      <c r="N59" s="29">
        <v>51897849</v>
      </c>
      <c r="O59" s="29">
        <v>263150302</v>
      </c>
    </row>
    <row r="60" spans="1:15" ht="15.75">
      <c r="A60" s="19" t="s">
        <v>58</v>
      </c>
      <c r="B60" s="16">
        <f>SUM(B61:B68)</f>
        <v>1835952582.97</v>
      </c>
      <c r="C60" s="16">
        <f>SUM(C61:C68)</f>
        <v>1685332539.21</v>
      </c>
      <c r="D60" s="16">
        <f>SUM(D61:D68)</f>
        <v>1843991485.7699997</v>
      </c>
      <c r="E60" s="16">
        <f>SUM(E61:E68)</f>
        <v>1688533762.54</v>
      </c>
      <c r="F60" s="16">
        <f aca="true" t="shared" si="8" ref="F60:O60">SUM(F61:F68)</f>
        <v>1677688087.9099998</v>
      </c>
      <c r="G60" s="16">
        <f t="shared" si="8"/>
        <v>1611120195.2600002</v>
      </c>
      <c r="H60" s="16">
        <f t="shared" si="8"/>
        <v>1452446200.75</v>
      </c>
      <c r="I60" s="16">
        <f t="shared" si="8"/>
        <v>1350126376.3499997</v>
      </c>
      <c r="J60" s="16">
        <f t="shared" si="8"/>
        <v>1430801775.51</v>
      </c>
      <c r="K60" s="16">
        <f t="shared" si="8"/>
        <v>1409220685.03</v>
      </c>
      <c r="L60" s="16">
        <f t="shared" si="8"/>
        <v>1361312621</v>
      </c>
      <c r="M60" s="16">
        <f t="shared" si="8"/>
        <v>1283025850</v>
      </c>
      <c r="N60" s="16">
        <f t="shared" si="8"/>
        <v>1320413192</v>
      </c>
      <c r="O60" s="16">
        <f t="shared" si="8"/>
        <v>1296157235</v>
      </c>
    </row>
    <row r="61" spans="1:15" ht="15.75">
      <c r="A61" s="20" t="s">
        <v>47</v>
      </c>
      <c r="B61" s="25">
        <v>129002538.10999998</v>
      </c>
      <c r="C61" s="25">
        <v>107895498.02999999</v>
      </c>
      <c r="D61" s="25">
        <v>93077764.89</v>
      </c>
      <c r="E61" s="22">
        <v>78266934.78999999</v>
      </c>
      <c r="F61" s="25">
        <v>100575534.76</v>
      </c>
      <c r="G61" s="25">
        <v>77055558.97</v>
      </c>
      <c r="H61" s="25">
        <v>71439447.26</v>
      </c>
      <c r="I61" s="26">
        <v>83189319.74999999</v>
      </c>
      <c r="J61" s="27">
        <v>57516847.69</v>
      </c>
      <c r="K61" s="27">
        <v>43382469.550000004</v>
      </c>
      <c r="L61" s="29">
        <v>43210021</v>
      </c>
      <c r="M61" s="15">
        <v>43380229</v>
      </c>
      <c r="N61" s="29">
        <v>43463797</v>
      </c>
      <c r="O61" s="29">
        <v>43377799</v>
      </c>
    </row>
    <row r="62" spans="1:15" ht="15.75">
      <c r="A62" s="20" t="s">
        <v>48</v>
      </c>
      <c r="B62" s="25">
        <v>2572937.54</v>
      </c>
      <c r="C62" s="25">
        <v>2283534.3699999996</v>
      </c>
      <c r="D62" s="25">
        <v>2984649.3400000003</v>
      </c>
      <c r="E62" s="22">
        <v>2489558.6399999997</v>
      </c>
      <c r="F62" s="25">
        <v>3331247.56</v>
      </c>
      <c r="G62" s="25">
        <v>2765624.0999999996</v>
      </c>
      <c r="H62" s="25">
        <v>3115742.2099999995</v>
      </c>
      <c r="I62" s="26">
        <v>2938834.3400000003</v>
      </c>
      <c r="J62" s="27">
        <v>5955526.76</v>
      </c>
      <c r="K62" s="27">
        <v>3834376.8400000003</v>
      </c>
      <c r="L62" s="29">
        <v>2443906</v>
      </c>
      <c r="M62" s="15">
        <v>2729382</v>
      </c>
      <c r="N62" s="29">
        <v>2549804</v>
      </c>
      <c r="O62" s="29">
        <v>1869848</v>
      </c>
    </row>
    <row r="63" spans="1:15" ht="15.75">
      <c r="A63" s="20" t="s">
        <v>49</v>
      </c>
      <c r="B63" s="25">
        <v>144787610.54999998</v>
      </c>
      <c r="C63" s="25">
        <v>118480544.57</v>
      </c>
      <c r="D63" s="25">
        <v>226742651.99000004</v>
      </c>
      <c r="E63" s="22">
        <v>144359303.26</v>
      </c>
      <c r="F63" s="25">
        <v>132102241.12999998</v>
      </c>
      <c r="G63" s="25">
        <v>149398899.22</v>
      </c>
      <c r="H63" s="25">
        <v>134797295.20999998</v>
      </c>
      <c r="I63" s="26">
        <v>134236995.34999996</v>
      </c>
      <c r="J63" s="27">
        <v>143512367.73</v>
      </c>
      <c r="K63" s="27">
        <v>168910696.11999997</v>
      </c>
      <c r="L63" s="29">
        <v>151705455</v>
      </c>
      <c r="M63" s="15">
        <v>164699269</v>
      </c>
      <c r="N63" s="29">
        <v>104450181</v>
      </c>
      <c r="O63" s="29">
        <v>182882022</v>
      </c>
    </row>
    <row r="64" spans="1:15" ht="15.75">
      <c r="A64" s="20" t="s">
        <v>50</v>
      </c>
      <c r="B64" s="25">
        <v>0</v>
      </c>
      <c r="C64" s="25">
        <v>0</v>
      </c>
      <c r="D64" s="25">
        <v>0</v>
      </c>
      <c r="E64" s="22">
        <v>0</v>
      </c>
      <c r="F64" s="25">
        <v>0</v>
      </c>
      <c r="G64" s="25">
        <v>0</v>
      </c>
      <c r="H64" s="25">
        <v>0</v>
      </c>
      <c r="I64" s="26">
        <v>0</v>
      </c>
      <c r="J64" s="27">
        <v>0</v>
      </c>
      <c r="K64" s="27">
        <v>0</v>
      </c>
      <c r="L64" s="29">
        <v>0</v>
      </c>
      <c r="M64" s="15">
        <v>0</v>
      </c>
      <c r="N64" s="29">
        <v>0</v>
      </c>
      <c r="O64" s="29">
        <v>0</v>
      </c>
    </row>
    <row r="65" spans="1:15" ht="15.75">
      <c r="A65" s="20" t="s">
        <v>51</v>
      </c>
      <c r="B65" s="25">
        <v>18514347.009999998</v>
      </c>
      <c r="C65" s="25">
        <v>4993717.01</v>
      </c>
      <c r="D65" s="25">
        <v>9945886.28</v>
      </c>
      <c r="E65" s="22">
        <v>5539653.95</v>
      </c>
      <c r="F65" s="25">
        <v>5272148.17</v>
      </c>
      <c r="G65" s="25">
        <v>4249980.98</v>
      </c>
      <c r="H65" s="25">
        <v>7105147.140000001</v>
      </c>
      <c r="I65" s="26">
        <v>10989645.339999998</v>
      </c>
      <c r="J65" s="27">
        <v>10266114.52</v>
      </c>
      <c r="K65" s="27">
        <v>11868426.120000001</v>
      </c>
      <c r="L65" s="29">
        <v>13011229</v>
      </c>
      <c r="M65" s="15">
        <v>14095438</v>
      </c>
      <c r="N65" s="29">
        <v>15486411</v>
      </c>
      <c r="O65" s="29">
        <v>15287002</v>
      </c>
    </row>
    <row r="66" spans="1:15" ht="15.75">
      <c r="A66" s="20" t="s">
        <v>52</v>
      </c>
      <c r="B66" s="25">
        <v>15437952.609999996</v>
      </c>
      <c r="C66" s="25">
        <v>11339770.729999999</v>
      </c>
      <c r="D66" s="25">
        <v>17856707.089999996</v>
      </c>
      <c r="E66" s="22">
        <v>11644909.939999998</v>
      </c>
      <c r="F66" s="25">
        <v>12683415.149999995</v>
      </c>
      <c r="G66" s="25">
        <v>14894942.659999998</v>
      </c>
      <c r="H66" s="25">
        <v>63526285.24999998</v>
      </c>
      <c r="I66" s="26">
        <v>18240486.41</v>
      </c>
      <c r="J66" s="27">
        <v>14381668.339999998</v>
      </c>
      <c r="K66" s="27">
        <v>10925717.249999998</v>
      </c>
      <c r="L66" s="29">
        <v>9801909</v>
      </c>
      <c r="M66" s="15">
        <v>12433023</v>
      </c>
      <c r="N66" s="29">
        <v>7435882</v>
      </c>
      <c r="O66" s="29">
        <v>6889178</v>
      </c>
    </row>
    <row r="67" spans="1:15" ht="15.75">
      <c r="A67" s="20" t="s">
        <v>53</v>
      </c>
      <c r="B67" s="25">
        <v>59755689.96</v>
      </c>
      <c r="C67" s="25">
        <v>64575199.77</v>
      </c>
      <c r="D67" s="25">
        <v>63543066.910000004</v>
      </c>
      <c r="E67" s="22">
        <v>57876667.03</v>
      </c>
      <c r="F67" s="25">
        <v>56757695.62</v>
      </c>
      <c r="G67" s="25">
        <v>56761974.75</v>
      </c>
      <c r="H67" s="25">
        <v>47830876.84</v>
      </c>
      <c r="I67" s="26">
        <v>24254056.14</v>
      </c>
      <c r="J67" s="27">
        <v>23308132.93</v>
      </c>
      <c r="K67" s="27">
        <v>12796853.940000001</v>
      </c>
      <c r="L67" s="29">
        <v>1011364</v>
      </c>
      <c r="M67" s="15">
        <v>0</v>
      </c>
      <c r="N67" s="29">
        <v>0</v>
      </c>
      <c r="O67" s="29">
        <v>0</v>
      </c>
    </row>
    <row r="68" spans="1:15" ht="15.75">
      <c r="A68" s="20" t="s">
        <v>54</v>
      </c>
      <c r="B68" s="25">
        <v>1465881507.19</v>
      </c>
      <c r="C68" s="25">
        <v>1375764274.73</v>
      </c>
      <c r="D68" s="25">
        <v>1429840759.2699997</v>
      </c>
      <c r="E68" s="22">
        <v>1388356734.93</v>
      </c>
      <c r="F68" s="25">
        <v>1366965805.5199997</v>
      </c>
      <c r="G68" s="25">
        <v>1305993214.5800002</v>
      </c>
      <c r="H68" s="25">
        <v>1124631406.84</v>
      </c>
      <c r="I68" s="26">
        <v>1076277039.0199997</v>
      </c>
      <c r="J68" s="27">
        <v>1175861117.54</v>
      </c>
      <c r="K68" s="27">
        <v>1157502145.21</v>
      </c>
      <c r="L68" s="29">
        <v>1140128737</v>
      </c>
      <c r="M68" s="15">
        <v>1045688509</v>
      </c>
      <c r="N68" s="29">
        <v>1147027117</v>
      </c>
      <c r="O68" s="29">
        <v>1045851386</v>
      </c>
    </row>
    <row r="69" spans="1:12" ht="15.75">
      <c r="A69" s="17"/>
      <c r="B69" s="17"/>
      <c r="C69" s="17"/>
      <c r="D69" s="17"/>
      <c r="E69" s="11"/>
      <c r="F69" s="14"/>
      <c r="G69" s="14"/>
      <c r="H69" s="14"/>
      <c r="I69" s="14"/>
      <c r="J69" s="14"/>
      <c r="K69" s="14"/>
      <c r="L69" s="14"/>
    </row>
    <row r="70" spans="1:15" ht="15.75">
      <c r="A70" s="18" t="s">
        <v>59</v>
      </c>
      <c r="B70" s="16">
        <f>+B71+B86</f>
        <v>5443193283.01</v>
      </c>
      <c r="C70" s="16">
        <f>+C71+C86</f>
        <v>5427348050.620001</v>
      </c>
      <c r="D70" s="16">
        <f>+D71+D86</f>
        <v>5476386009.249999</v>
      </c>
      <c r="E70" s="16">
        <f>+E71+E86</f>
        <v>5301837429.82</v>
      </c>
      <c r="F70" s="16">
        <f aca="true" t="shared" si="9" ref="F70:O70">+F71+F86</f>
        <v>5264242983.91</v>
      </c>
      <c r="G70" s="16">
        <f t="shared" si="9"/>
        <v>5261089777.540001</v>
      </c>
      <c r="H70" s="16">
        <f t="shared" si="9"/>
        <v>5309137596.75</v>
      </c>
      <c r="I70" s="16">
        <f t="shared" si="9"/>
        <v>5240178706.17</v>
      </c>
      <c r="J70" s="16">
        <f t="shared" si="9"/>
        <v>5440504867.2</v>
      </c>
      <c r="K70" s="16">
        <f t="shared" si="9"/>
        <v>5424606663.04</v>
      </c>
      <c r="L70" s="16">
        <f t="shared" si="9"/>
        <v>4875036829</v>
      </c>
      <c r="M70" s="16">
        <f t="shared" si="9"/>
        <v>4816904331</v>
      </c>
      <c r="N70" s="16">
        <f t="shared" si="9"/>
        <v>4777166342</v>
      </c>
      <c r="O70" s="16">
        <f t="shared" si="9"/>
        <v>4598723443</v>
      </c>
    </row>
    <row r="71" spans="1:15" ht="15.75">
      <c r="A71" s="19" t="s">
        <v>60</v>
      </c>
      <c r="B71" s="16">
        <f>SUM(B72:B85)</f>
        <v>3069955205.99</v>
      </c>
      <c r="C71" s="16">
        <f>SUM(C72:C85)</f>
        <v>2917825697.34</v>
      </c>
      <c r="D71" s="16">
        <f>SUM(D72:D85)</f>
        <v>2895434201.5199995</v>
      </c>
      <c r="E71" s="16">
        <f>SUM(E72:E85)</f>
        <v>2707732917.86</v>
      </c>
      <c r="F71" s="16">
        <f aca="true" t="shared" si="10" ref="F71:O71">SUM(F72:F85)</f>
        <v>2719153412.3399997</v>
      </c>
      <c r="G71" s="16">
        <f t="shared" si="10"/>
        <v>2626837752.7300005</v>
      </c>
      <c r="H71" s="16">
        <f t="shared" si="10"/>
        <v>2678632298.3800006</v>
      </c>
      <c r="I71" s="16">
        <f t="shared" si="10"/>
        <v>2569508040.92</v>
      </c>
      <c r="J71" s="16">
        <f t="shared" si="10"/>
        <v>2646592512</v>
      </c>
      <c r="K71" s="16">
        <f t="shared" si="10"/>
        <v>2842614328</v>
      </c>
      <c r="L71" s="16">
        <f t="shared" si="10"/>
        <v>2917329291</v>
      </c>
      <c r="M71" s="16">
        <f t="shared" si="10"/>
        <v>2828356307</v>
      </c>
      <c r="N71" s="16">
        <f t="shared" si="10"/>
        <v>2706205547</v>
      </c>
      <c r="O71" s="16">
        <f t="shared" si="10"/>
        <v>2701111728</v>
      </c>
    </row>
    <row r="72" spans="1:15" ht="15.75">
      <c r="A72" s="20" t="s">
        <v>61</v>
      </c>
      <c r="B72" s="25">
        <v>69430192.17</v>
      </c>
      <c r="C72" s="25">
        <v>65237168.33</v>
      </c>
      <c r="D72" s="25">
        <v>62571563.510000005</v>
      </c>
      <c r="E72" s="22">
        <v>63281712.19</v>
      </c>
      <c r="F72" s="25">
        <v>59798996.91</v>
      </c>
      <c r="G72" s="25">
        <v>67822193.83</v>
      </c>
      <c r="H72" s="25">
        <v>76565195.64</v>
      </c>
      <c r="I72" s="26">
        <v>78548824.86</v>
      </c>
      <c r="J72" s="27">
        <v>82197113</v>
      </c>
      <c r="K72" s="27">
        <v>94113787</v>
      </c>
      <c r="L72" s="29">
        <v>92375099</v>
      </c>
      <c r="M72" s="15">
        <v>85887787</v>
      </c>
      <c r="N72" s="29">
        <v>69102862</v>
      </c>
      <c r="O72" s="29">
        <v>64023061</v>
      </c>
    </row>
    <row r="73" spans="1:15" ht="15.75">
      <c r="A73" s="20" t="s">
        <v>62</v>
      </c>
      <c r="B73" s="25">
        <v>392644134.15000004</v>
      </c>
      <c r="C73" s="25">
        <v>391208198.97999996</v>
      </c>
      <c r="D73" s="25">
        <v>382485928.43</v>
      </c>
      <c r="E73" s="22">
        <v>367513728.6</v>
      </c>
      <c r="F73" s="25">
        <v>354843234.42</v>
      </c>
      <c r="G73" s="25">
        <v>367103137.98</v>
      </c>
      <c r="H73" s="25">
        <v>422346752.62000006</v>
      </c>
      <c r="I73" s="26">
        <v>389848597.22</v>
      </c>
      <c r="J73" s="27">
        <v>334104139</v>
      </c>
      <c r="K73" s="27">
        <v>415659971</v>
      </c>
      <c r="L73" s="29">
        <v>381798108</v>
      </c>
      <c r="M73" s="15">
        <v>360810678</v>
      </c>
      <c r="N73" s="29">
        <v>361034955</v>
      </c>
      <c r="O73" s="29">
        <v>402037699</v>
      </c>
    </row>
    <row r="74" spans="1:15" ht="15.75">
      <c r="A74" s="20" t="s">
        <v>63</v>
      </c>
      <c r="B74" s="25">
        <v>632735560.3299999</v>
      </c>
      <c r="C74" s="25">
        <v>635988335.84</v>
      </c>
      <c r="D74" s="25">
        <v>592518256.13</v>
      </c>
      <c r="E74" s="22">
        <v>546355717.15</v>
      </c>
      <c r="F74" s="25">
        <v>546647439.81</v>
      </c>
      <c r="G74" s="25">
        <v>523174155.84000003</v>
      </c>
      <c r="H74" s="25">
        <v>607122521.5999999</v>
      </c>
      <c r="I74" s="26">
        <v>610524781.0900002</v>
      </c>
      <c r="J74" s="27">
        <v>564041652</v>
      </c>
      <c r="K74" s="27">
        <v>648935385</v>
      </c>
      <c r="L74" s="29">
        <v>689421302</v>
      </c>
      <c r="M74" s="15">
        <v>626080323</v>
      </c>
      <c r="N74" s="29">
        <v>596666472</v>
      </c>
      <c r="O74" s="29">
        <v>511997491</v>
      </c>
    </row>
    <row r="75" spans="1:15" ht="15.75">
      <c r="A75" s="20" t="s">
        <v>64</v>
      </c>
      <c r="B75" s="25">
        <v>113496418.28000002</v>
      </c>
      <c r="C75" s="25">
        <v>104826774.73</v>
      </c>
      <c r="D75" s="25">
        <v>121677034.74000001</v>
      </c>
      <c r="E75" s="22">
        <v>116836454.97000001</v>
      </c>
      <c r="F75" s="25">
        <v>106649450.46000002</v>
      </c>
      <c r="G75" s="25">
        <v>83185311.95</v>
      </c>
      <c r="H75" s="25">
        <v>92070606.62</v>
      </c>
      <c r="I75" s="26">
        <v>85196218.04</v>
      </c>
      <c r="J75" s="27">
        <v>77561584</v>
      </c>
      <c r="K75" s="27">
        <v>85212823</v>
      </c>
      <c r="L75" s="29">
        <v>92824381</v>
      </c>
      <c r="M75" s="15">
        <v>108336407</v>
      </c>
      <c r="N75" s="29">
        <v>127662035</v>
      </c>
      <c r="O75" s="29">
        <v>100193932</v>
      </c>
    </row>
    <row r="76" spans="1:15" ht="15.75">
      <c r="A76" s="20" t="s">
        <v>65</v>
      </c>
      <c r="B76" s="25">
        <v>537498847.55</v>
      </c>
      <c r="C76" s="25">
        <v>440926138.77</v>
      </c>
      <c r="D76" s="25">
        <v>400993953.08000004</v>
      </c>
      <c r="E76" s="22">
        <v>380900136.93000007</v>
      </c>
      <c r="F76" s="25">
        <v>383505610.84999996</v>
      </c>
      <c r="G76" s="25">
        <v>351599223.61</v>
      </c>
      <c r="H76" s="25">
        <v>330632863.52000004</v>
      </c>
      <c r="I76" s="26">
        <v>261842315.82000002</v>
      </c>
      <c r="J76" s="27">
        <v>264488010</v>
      </c>
      <c r="K76" s="27">
        <v>268567610</v>
      </c>
      <c r="L76" s="29">
        <v>270640922</v>
      </c>
      <c r="M76" s="15">
        <v>268521184</v>
      </c>
      <c r="N76" s="29">
        <v>247206945</v>
      </c>
      <c r="O76" s="29">
        <v>226991758</v>
      </c>
    </row>
    <row r="77" spans="1:15" ht="15.75">
      <c r="A77" s="20" t="s">
        <v>66</v>
      </c>
      <c r="B77" s="25">
        <v>846555331.3799999</v>
      </c>
      <c r="C77" s="25">
        <v>860704833.0800002</v>
      </c>
      <c r="D77" s="25">
        <v>901317745.93</v>
      </c>
      <c r="E77" s="22">
        <v>869092679.1800001</v>
      </c>
      <c r="F77" s="25">
        <v>894227439.9599999</v>
      </c>
      <c r="G77" s="25">
        <v>900518599.3000001</v>
      </c>
      <c r="H77" s="25">
        <v>892391162.03</v>
      </c>
      <c r="I77" s="26">
        <v>917710691.59</v>
      </c>
      <c r="J77" s="27">
        <v>1083396019</v>
      </c>
      <c r="K77" s="27">
        <v>1097618691</v>
      </c>
      <c r="L77" s="29">
        <v>1089657358</v>
      </c>
      <c r="M77" s="15">
        <v>1096817051</v>
      </c>
      <c r="N77" s="29">
        <v>1033265252</v>
      </c>
      <c r="O77" s="29">
        <v>1181611240</v>
      </c>
    </row>
    <row r="78" spans="1:15" ht="15.75">
      <c r="A78" s="20" t="s">
        <v>67</v>
      </c>
      <c r="B78" s="25">
        <v>5791021.67</v>
      </c>
      <c r="C78" s="25">
        <v>3569119.8200000003</v>
      </c>
      <c r="D78" s="25">
        <v>6397278.88</v>
      </c>
      <c r="E78" s="22">
        <v>5071536.49</v>
      </c>
      <c r="F78" s="25">
        <v>4971523.679999999</v>
      </c>
      <c r="G78" s="25">
        <v>3913427.94</v>
      </c>
      <c r="H78" s="25">
        <v>5182379.069999998</v>
      </c>
      <c r="I78" s="26">
        <v>3497669.9399999995</v>
      </c>
      <c r="J78" s="27">
        <v>4021734</v>
      </c>
      <c r="K78" s="27">
        <v>4560909</v>
      </c>
      <c r="L78" s="29">
        <v>37062394</v>
      </c>
      <c r="M78" s="15">
        <v>29390236</v>
      </c>
      <c r="N78" s="29">
        <v>24011266</v>
      </c>
      <c r="O78" s="29">
        <v>10027772</v>
      </c>
    </row>
    <row r="79" spans="1:15" ht="15.75">
      <c r="A79" s="20" t="s">
        <v>68</v>
      </c>
      <c r="B79" s="25">
        <v>30292183.590000004</v>
      </c>
      <c r="C79" s="25">
        <v>28416134.759999998</v>
      </c>
      <c r="D79" s="25">
        <v>24087793.080000006</v>
      </c>
      <c r="E79" s="22">
        <v>24983909.310000002</v>
      </c>
      <c r="F79" s="25">
        <v>21676836.61</v>
      </c>
      <c r="G79" s="25">
        <v>18315937.54</v>
      </c>
      <c r="H79" s="25">
        <v>17305286.569999997</v>
      </c>
      <c r="I79" s="26">
        <v>20856601.939999998</v>
      </c>
      <c r="J79" s="27">
        <v>24168827</v>
      </c>
      <c r="K79" s="27">
        <v>26009562</v>
      </c>
      <c r="L79" s="29">
        <v>29573061</v>
      </c>
      <c r="M79" s="15">
        <v>30227134</v>
      </c>
      <c r="N79" s="29">
        <v>31558159</v>
      </c>
      <c r="O79" s="29">
        <v>28844401</v>
      </c>
    </row>
    <row r="80" spans="1:15" ht="15.75">
      <c r="A80" s="20" t="s">
        <v>69</v>
      </c>
      <c r="B80" s="25">
        <v>97872243.14999999</v>
      </c>
      <c r="C80" s="25">
        <v>92318215.63999999</v>
      </c>
      <c r="D80" s="25">
        <v>88332770.55999999</v>
      </c>
      <c r="E80" s="22">
        <v>85394413.39000002</v>
      </c>
      <c r="F80" s="25">
        <v>78012699.69999999</v>
      </c>
      <c r="G80" s="25">
        <v>84088576.30999999</v>
      </c>
      <c r="H80" s="25">
        <v>82305995.51</v>
      </c>
      <c r="I80" s="26">
        <v>79301334.65000002</v>
      </c>
      <c r="J80" s="27">
        <v>86212383</v>
      </c>
      <c r="K80" s="27">
        <v>82590734</v>
      </c>
      <c r="L80" s="29">
        <v>88919653</v>
      </c>
      <c r="M80" s="15">
        <v>96726706</v>
      </c>
      <c r="N80" s="29">
        <v>89780143</v>
      </c>
      <c r="O80" s="29">
        <v>78018775</v>
      </c>
    </row>
    <row r="81" spans="1:15" ht="15.75">
      <c r="A81" s="20" t="s">
        <v>70</v>
      </c>
      <c r="B81" s="25">
        <v>31102</v>
      </c>
      <c r="C81" s="25">
        <v>0</v>
      </c>
      <c r="D81" s="25">
        <v>1286</v>
      </c>
      <c r="E81" s="22">
        <v>0</v>
      </c>
      <c r="F81" s="25">
        <v>480893</v>
      </c>
      <c r="G81" s="25">
        <v>12400</v>
      </c>
      <c r="H81" s="25">
        <v>7984</v>
      </c>
      <c r="I81" s="26">
        <v>0</v>
      </c>
      <c r="J81" s="27">
        <v>0</v>
      </c>
      <c r="K81" s="27">
        <v>0</v>
      </c>
      <c r="L81" s="29">
        <v>0</v>
      </c>
      <c r="M81" s="15">
        <v>0</v>
      </c>
      <c r="N81" s="29">
        <v>0</v>
      </c>
      <c r="O81" s="29">
        <v>0</v>
      </c>
    </row>
    <row r="82" spans="1:15" ht="15.75">
      <c r="A82" s="20" t="s">
        <v>71</v>
      </c>
      <c r="B82" s="25">
        <v>5397351.88</v>
      </c>
      <c r="C82" s="25">
        <v>4028069.18</v>
      </c>
      <c r="D82" s="25">
        <v>268726.99</v>
      </c>
      <c r="E82" s="22">
        <v>5068498.5200000005</v>
      </c>
      <c r="F82" s="25">
        <v>561279.95</v>
      </c>
      <c r="G82" s="25">
        <v>1118425.32</v>
      </c>
      <c r="H82" s="25">
        <v>27837348.5</v>
      </c>
      <c r="I82" s="26">
        <v>3381639.29</v>
      </c>
      <c r="J82" s="27">
        <v>3783815</v>
      </c>
      <c r="K82" s="27">
        <v>3233701</v>
      </c>
      <c r="L82" s="29">
        <v>12317895</v>
      </c>
      <c r="M82" s="15">
        <v>11865353</v>
      </c>
      <c r="N82" s="29">
        <v>12781511</v>
      </c>
      <c r="O82" s="29">
        <v>11772270</v>
      </c>
    </row>
    <row r="83" spans="1:15" ht="15.75">
      <c r="A83" s="20" t="s">
        <v>72</v>
      </c>
      <c r="B83" s="25">
        <v>53254615.6</v>
      </c>
      <c r="C83" s="25">
        <v>45803687.620000005</v>
      </c>
      <c r="D83" s="25">
        <v>52089848.84</v>
      </c>
      <c r="E83" s="22">
        <v>32801129.209999997</v>
      </c>
      <c r="F83" s="25">
        <v>29634556.86</v>
      </c>
      <c r="G83" s="25">
        <v>358288.41</v>
      </c>
      <c r="H83" s="25">
        <v>364835.82</v>
      </c>
      <c r="I83" s="26">
        <v>440025</v>
      </c>
      <c r="J83" s="27">
        <v>321193</v>
      </c>
      <c r="K83" s="27">
        <v>-156895</v>
      </c>
      <c r="L83" s="29">
        <v>148176</v>
      </c>
      <c r="M83" s="15">
        <v>590435</v>
      </c>
      <c r="N83" s="29">
        <v>1281639</v>
      </c>
      <c r="O83" s="29">
        <v>949237</v>
      </c>
    </row>
    <row r="84" spans="1:15" ht="15.75">
      <c r="A84" s="20" t="s">
        <v>73</v>
      </c>
      <c r="B84" s="25">
        <v>264573385.90999997</v>
      </c>
      <c r="C84" s="25">
        <v>218800861.68</v>
      </c>
      <c r="D84" s="25">
        <v>237110595.2</v>
      </c>
      <c r="E84" s="22">
        <v>186364344.99000004</v>
      </c>
      <c r="F84" s="25">
        <v>217844918.78</v>
      </c>
      <c r="G84" s="25">
        <v>202194924.63</v>
      </c>
      <c r="H84" s="25">
        <v>116217833.57999998</v>
      </c>
      <c r="I84" s="26">
        <v>113343197.33999999</v>
      </c>
      <c r="J84" s="27">
        <v>120147655</v>
      </c>
      <c r="K84" s="27">
        <v>115686206</v>
      </c>
      <c r="L84" s="29">
        <v>132254138</v>
      </c>
      <c r="M84" s="15">
        <v>112744563</v>
      </c>
      <c r="N84" s="29">
        <v>111854308</v>
      </c>
      <c r="O84" s="29">
        <v>84644092</v>
      </c>
    </row>
    <row r="85" spans="1:15" ht="15.75">
      <c r="A85" s="20" t="s">
        <v>74</v>
      </c>
      <c r="B85" s="25">
        <v>20382818.330000002</v>
      </c>
      <c r="C85" s="25">
        <v>25998158.91</v>
      </c>
      <c r="D85" s="25">
        <v>25581420.15</v>
      </c>
      <c r="E85" s="22">
        <v>24068656.93</v>
      </c>
      <c r="F85" s="25">
        <v>20298531.35</v>
      </c>
      <c r="G85" s="25">
        <v>23433150.07</v>
      </c>
      <c r="H85" s="25">
        <v>8281533.300000001</v>
      </c>
      <c r="I85" s="26">
        <v>5016144.14</v>
      </c>
      <c r="J85" s="27">
        <v>2148388</v>
      </c>
      <c r="K85" s="27">
        <v>581844</v>
      </c>
      <c r="L85" s="29">
        <v>336804</v>
      </c>
      <c r="M85" s="15">
        <v>358450</v>
      </c>
      <c r="N85" s="29">
        <v>0</v>
      </c>
      <c r="O85" s="29">
        <v>0</v>
      </c>
    </row>
    <row r="86" spans="1:15" ht="15.75" customHeight="1">
      <c r="A86" s="19" t="s">
        <v>75</v>
      </c>
      <c r="B86" s="16">
        <f>SUM(B87:B98)</f>
        <v>2373238077.02</v>
      </c>
      <c r="C86" s="16">
        <f>SUM(C87:C98)</f>
        <v>2509522353.28</v>
      </c>
      <c r="D86" s="16">
        <f>SUM(D87:D98)</f>
        <v>2580951807.7299995</v>
      </c>
      <c r="E86" s="16">
        <f>SUM(E87:E98)</f>
        <v>2594104511.9599996</v>
      </c>
      <c r="F86" s="16">
        <f aca="true" t="shared" si="11" ref="F86:O86">SUM(F87:F98)</f>
        <v>2545089571.5699997</v>
      </c>
      <c r="G86" s="16">
        <f t="shared" si="11"/>
        <v>2634252024.8100004</v>
      </c>
      <c r="H86" s="16">
        <f t="shared" si="11"/>
        <v>2630505298.37</v>
      </c>
      <c r="I86" s="16">
        <f t="shared" si="11"/>
        <v>2670670665.25</v>
      </c>
      <c r="J86" s="16">
        <f t="shared" si="11"/>
        <v>2793912355.2</v>
      </c>
      <c r="K86" s="16">
        <f t="shared" si="11"/>
        <v>2581992335.04</v>
      </c>
      <c r="L86" s="16">
        <f t="shared" si="11"/>
        <v>1957707538</v>
      </c>
      <c r="M86" s="16">
        <f t="shared" si="11"/>
        <v>1988548024</v>
      </c>
      <c r="N86" s="16">
        <f t="shared" si="11"/>
        <v>2070960795</v>
      </c>
      <c r="O86" s="16">
        <f t="shared" si="11"/>
        <v>1897611715</v>
      </c>
    </row>
    <row r="87" spans="1:15" ht="15.75" customHeight="1">
      <c r="A87" s="20" t="s">
        <v>61</v>
      </c>
      <c r="B87" s="25">
        <v>1528477.88</v>
      </c>
      <c r="C87" s="25">
        <v>1372472.1099999999</v>
      </c>
      <c r="D87" s="25">
        <v>1012183.27</v>
      </c>
      <c r="E87" s="22">
        <v>2353908.25</v>
      </c>
      <c r="F87" s="25">
        <v>2449747.76</v>
      </c>
      <c r="G87" s="25">
        <v>2796104</v>
      </c>
      <c r="H87" s="25">
        <v>12196084.66</v>
      </c>
      <c r="I87" s="26">
        <v>15920198</v>
      </c>
      <c r="J87" s="27">
        <v>20128241</v>
      </c>
      <c r="K87" s="27">
        <v>18638412</v>
      </c>
      <c r="L87" s="29">
        <v>18533540</v>
      </c>
      <c r="M87" s="15">
        <v>21052113</v>
      </c>
      <c r="N87" s="29">
        <v>17058791</v>
      </c>
      <c r="O87" s="29">
        <v>16178079</v>
      </c>
    </row>
    <row r="88" spans="1:15" ht="15.75" customHeight="1">
      <c r="A88" s="20" t="s">
        <v>62</v>
      </c>
      <c r="B88" s="25">
        <v>1371898.48</v>
      </c>
      <c r="C88" s="25">
        <v>1529532.3399999999</v>
      </c>
      <c r="D88" s="25">
        <v>1731475.43</v>
      </c>
      <c r="E88" s="22">
        <v>1826904.7899999998</v>
      </c>
      <c r="F88" s="25">
        <v>1600707.0899999999</v>
      </c>
      <c r="G88" s="25">
        <v>2676605.64</v>
      </c>
      <c r="H88" s="25">
        <v>966633.78</v>
      </c>
      <c r="I88" s="26">
        <v>1344093.0999999999</v>
      </c>
      <c r="J88" s="27">
        <v>10549632</v>
      </c>
      <c r="K88" s="27">
        <v>1670992</v>
      </c>
      <c r="L88" s="29">
        <v>824796</v>
      </c>
      <c r="M88" s="15">
        <v>1035594</v>
      </c>
      <c r="N88" s="29">
        <v>1065350</v>
      </c>
      <c r="O88" s="29">
        <v>912420</v>
      </c>
    </row>
    <row r="89" spans="1:15" ht="15.75" customHeight="1">
      <c r="A89" s="20" t="s">
        <v>64</v>
      </c>
      <c r="B89" s="25">
        <v>62603117.019999996</v>
      </c>
      <c r="C89" s="25">
        <v>44284948.35</v>
      </c>
      <c r="D89" s="25">
        <v>59956719.93</v>
      </c>
      <c r="E89" s="22">
        <v>74788888.74</v>
      </c>
      <c r="F89" s="25">
        <v>81752384.03</v>
      </c>
      <c r="G89" s="25">
        <v>99095984.72999999</v>
      </c>
      <c r="H89" s="25">
        <v>127347363.25</v>
      </c>
      <c r="I89" s="26">
        <v>118510432.91</v>
      </c>
      <c r="J89" s="27">
        <v>69874912</v>
      </c>
      <c r="K89" s="27">
        <v>68119647</v>
      </c>
      <c r="L89" s="29">
        <v>80095910</v>
      </c>
      <c r="M89" s="15">
        <v>65431170</v>
      </c>
      <c r="N89" s="29">
        <v>93693859</v>
      </c>
      <c r="O89" s="29">
        <v>47202750</v>
      </c>
    </row>
    <row r="90" spans="1:15" ht="15.75" customHeight="1">
      <c r="A90" s="20" t="s">
        <v>63</v>
      </c>
      <c r="B90" s="25">
        <v>130987323.84</v>
      </c>
      <c r="C90" s="25">
        <v>133637075.21</v>
      </c>
      <c r="D90" s="25">
        <v>125452883.22000001</v>
      </c>
      <c r="E90" s="22">
        <v>113612799.69999999</v>
      </c>
      <c r="F90" s="25">
        <v>116791495.67000002</v>
      </c>
      <c r="G90" s="25">
        <v>146324473.96</v>
      </c>
      <c r="H90" s="25">
        <v>127361677.78999996</v>
      </c>
      <c r="I90" s="26">
        <v>243642741.93</v>
      </c>
      <c r="J90" s="27">
        <v>351930982</v>
      </c>
      <c r="K90" s="27">
        <v>296837789</v>
      </c>
      <c r="L90" s="29">
        <v>133701236</v>
      </c>
      <c r="M90" s="15">
        <v>123878310</v>
      </c>
      <c r="N90" s="29">
        <v>103299753</v>
      </c>
      <c r="O90" s="29">
        <v>107874285</v>
      </c>
    </row>
    <row r="91" spans="1:15" ht="15.75" customHeight="1">
      <c r="A91" s="20" t="s">
        <v>65</v>
      </c>
      <c r="B91" s="25">
        <v>213336746.22</v>
      </c>
      <c r="C91" s="25">
        <v>207742606.15</v>
      </c>
      <c r="D91" s="25">
        <v>185219989.31999996</v>
      </c>
      <c r="E91" s="22">
        <v>190709937.93999997</v>
      </c>
      <c r="F91" s="25">
        <v>210791669.51999998</v>
      </c>
      <c r="G91" s="25">
        <v>221934704.94999996</v>
      </c>
      <c r="H91" s="25">
        <v>220077488.77</v>
      </c>
      <c r="I91" s="26">
        <v>202791183.73999998</v>
      </c>
      <c r="J91" s="27">
        <v>282538721</v>
      </c>
      <c r="K91" s="27">
        <v>195035156</v>
      </c>
      <c r="L91" s="29">
        <v>153167540</v>
      </c>
      <c r="M91" s="15">
        <v>150308739</v>
      </c>
      <c r="N91" s="29">
        <v>133237757</v>
      </c>
      <c r="O91" s="29">
        <v>108585610</v>
      </c>
    </row>
    <row r="92" spans="1:15" ht="15.75" customHeight="1">
      <c r="A92" s="20" t="s">
        <v>66</v>
      </c>
      <c r="B92" s="25">
        <v>1477089573.62</v>
      </c>
      <c r="C92" s="25">
        <v>1566274657.57</v>
      </c>
      <c r="D92" s="25">
        <v>1636826836.9399996</v>
      </c>
      <c r="E92" s="22">
        <v>1668592518.45</v>
      </c>
      <c r="F92" s="25">
        <v>1663529434.4699998</v>
      </c>
      <c r="G92" s="25">
        <v>1718506536.9900002</v>
      </c>
      <c r="H92" s="25">
        <v>1655266865.78</v>
      </c>
      <c r="I92" s="26">
        <v>1724107383.26</v>
      </c>
      <c r="J92" s="27">
        <v>1673469240</v>
      </c>
      <c r="K92" s="27">
        <v>1579375763</v>
      </c>
      <c r="L92" s="29">
        <v>1271970813</v>
      </c>
      <c r="M92" s="15">
        <v>1332211238</v>
      </c>
      <c r="N92" s="29">
        <v>1423987477</v>
      </c>
      <c r="O92" s="29">
        <v>1351255144</v>
      </c>
    </row>
    <row r="93" spans="1:15" ht="15.75" customHeight="1">
      <c r="A93" s="20" t="s">
        <v>67</v>
      </c>
      <c r="B93" s="25">
        <v>65643284.82999999</v>
      </c>
      <c r="C93" s="25">
        <v>67826114.5</v>
      </c>
      <c r="D93" s="25">
        <v>66746329.14</v>
      </c>
      <c r="E93" s="22">
        <v>74253080.62</v>
      </c>
      <c r="F93" s="25">
        <v>78868556.93999998</v>
      </c>
      <c r="G93" s="25">
        <v>87175422.06</v>
      </c>
      <c r="H93" s="25">
        <v>98376201.15999998</v>
      </c>
      <c r="I93" s="26">
        <v>100002308.17</v>
      </c>
      <c r="J93" s="27">
        <v>106570802</v>
      </c>
      <c r="K93" s="27">
        <v>124561538</v>
      </c>
      <c r="L93" s="29">
        <v>100423512</v>
      </c>
      <c r="M93" s="15">
        <v>99901701</v>
      </c>
      <c r="N93" s="29">
        <v>101749023</v>
      </c>
      <c r="O93" s="29">
        <v>95265422</v>
      </c>
    </row>
    <row r="94" spans="1:15" ht="15.75" customHeight="1">
      <c r="A94" s="20" t="s">
        <v>68</v>
      </c>
      <c r="B94" s="25">
        <v>22083780.95</v>
      </c>
      <c r="C94" s="25">
        <v>9982111.9</v>
      </c>
      <c r="D94" s="25">
        <v>16414220.92</v>
      </c>
      <c r="E94" s="22">
        <v>10253919.620000001</v>
      </c>
      <c r="F94" s="25">
        <v>2179072.63</v>
      </c>
      <c r="G94" s="25">
        <v>2400743.06</v>
      </c>
      <c r="H94" s="25">
        <v>2204671.48</v>
      </c>
      <c r="I94" s="26">
        <v>5022830.9</v>
      </c>
      <c r="J94" s="27">
        <v>2169778</v>
      </c>
      <c r="K94" s="27">
        <v>2780152</v>
      </c>
      <c r="L94" s="29">
        <v>3031516</v>
      </c>
      <c r="M94" s="15">
        <v>3007451</v>
      </c>
      <c r="N94" s="29">
        <v>1988718</v>
      </c>
      <c r="O94" s="29">
        <v>2185693</v>
      </c>
    </row>
    <row r="95" spans="1:15" ht="15.75" customHeight="1">
      <c r="A95" s="20" t="s">
        <v>69</v>
      </c>
      <c r="B95" s="25">
        <v>105656566.56000002</v>
      </c>
      <c r="C95" s="25">
        <v>105933446.49999999</v>
      </c>
      <c r="D95" s="25">
        <v>100945904.88</v>
      </c>
      <c r="E95" s="22">
        <v>103637602.03999999</v>
      </c>
      <c r="F95" s="25">
        <v>99594345.21000002</v>
      </c>
      <c r="G95" s="25">
        <v>53151541.05</v>
      </c>
      <c r="H95" s="25">
        <v>55655695.98</v>
      </c>
      <c r="I95" s="26">
        <v>70798655.34999998</v>
      </c>
      <c r="J95" s="27">
        <v>68716590</v>
      </c>
      <c r="K95" s="27">
        <v>67043883</v>
      </c>
      <c r="L95" s="29">
        <v>61744717</v>
      </c>
      <c r="M95" s="15">
        <v>60644768</v>
      </c>
      <c r="N95" s="29">
        <v>54430422</v>
      </c>
      <c r="O95" s="29">
        <v>56211693</v>
      </c>
    </row>
    <row r="96" spans="1:15" ht="15.75" customHeight="1">
      <c r="A96" s="20" t="s">
        <v>70</v>
      </c>
      <c r="B96" s="25">
        <v>0</v>
      </c>
      <c r="C96" s="25">
        <v>0</v>
      </c>
      <c r="D96" s="25">
        <v>0</v>
      </c>
      <c r="E96" s="22">
        <v>0</v>
      </c>
      <c r="F96" s="25">
        <v>5900003</v>
      </c>
      <c r="G96" s="25">
        <v>0</v>
      </c>
      <c r="H96" s="25">
        <v>0</v>
      </c>
      <c r="I96" s="26">
        <v>0</v>
      </c>
      <c r="J96" s="27">
        <v>0</v>
      </c>
      <c r="K96" s="27">
        <v>0</v>
      </c>
      <c r="L96" s="29">
        <v>0</v>
      </c>
      <c r="M96" s="15">
        <v>46666</v>
      </c>
      <c r="N96" s="29">
        <v>221476</v>
      </c>
      <c r="O96" s="29">
        <v>61451</v>
      </c>
    </row>
    <row r="97" spans="1:15" ht="15.75" customHeight="1">
      <c r="A97" s="20" t="s">
        <v>71</v>
      </c>
      <c r="B97" s="25">
        <v>3560418</v>
      </c>
      <c r="C97" s="25">
        <v>114637</v>
      </c>
      <c r="D97" s="25">
        <v>9278814</v>
      </c>
      <c r="E97" s="22">
        <v>3789657</v>
      </c>
      <c r="F97" s="25">
        <v>36164432</v>
      </c>
      <c r="G97" s="25">
        <v>9007020</v>
      </c>
      <c r="H97" s="25">
        <v>26373100</v>
      </c>
      <c r="I97" s="26">
        <v>17525478</v>
      </c>
      <c r="J97" s="27">
        <v>16454759</v>
      </c>
      <c r="K97" s="27">
        <v>86186820</v>
      </c>
      <c r="L97" s="29">
        <v>16768879</v>
      </c>
      <c r="M97" s="15">
        <v>24082861</v>
      </c>
      <c r="N97" s="29">
        <v>51543812</v>
      </c>
      <c r="O97" s="29">
        <v>22393417</v>
      </c>
    </row>
    <row r="98" spans="1:15" ht="15.75" customHeight="1">
      <c r="A98" s="20" t="s">
        <v>76</v>
      </c>
      <c r="B98" s="25">
        <v>289376889.61999995</v>
      </c>
      <c r="C98" s="25">
        <v>370824751.65</v>
      </c>
      <c r="D98" s="25">
        <v>377366450.68</v>
      </c>
      <c r="E98" s="22">
        <v>350285294.81</v>
      </c>
      <c r="F98" s="25">
        <v>245467723.25</v>
      </c>
      <c r="G98" s="25">
        <v>291182888.37</v>
      </c>
      <c r="H98" s="25">
        <v>304679515.72</v>
      </c>
      <c r="I98" s="26">
        <v>171005359.89000002</v>
      </c>
      <c r="J98" s="27">
        <v>191508698.2</v>
      </c>
      <c r="K98" s="27">
        <v>141742183.04</v>
      </c>
      <c r="L98" s="29">
        <v>117445079</v>
      </c>
      <c r="M98" s="15">
        <v>106947413</v>
      </c>
      <c r="N98" s="29">
        <v>88684357</v>
      </c>
      <c r="O98" s="29">
        <v>89485751</v>
      </c>
    </row>
    <row r="99" spans="1:12" ht="15.75" customHeight="1">
      <c r="A99" s="21"/>
      <c r="B99" s="21"/>
      <c r="C99" s="21"/>
      <c r="D99" s="21"/>
      <c r="E99" s="1"/>
      <c r="F99" s="15"/>
      <c r="G99" s="15"/>
      <c r="H99" s="15"/>
      <c r="I99" s="15"/>
      <c r="J99" s="15"/>
      <c r="K99" s="15"/>
      <c r="L99" s="15"/>
    </row>
    <row r="100" spans="1:15" ht="15.75" customHeight="1">
      <c r="A100" s="17" t="s">
        <v>77</v>
      </c>
      <c r="B100" s="16">
        <f>SUM(B101:B103)</f>
        <v>1047893422.53</v>
      </c>
      <c r="C100" s="16">
        <f>SUM(C101:C103)</f>
        <v>1946862995.16</v>
      </c>
      <c r="D100" s="16">
        <f>SUM(D101:D103)</f>
        <v>1905747807.6899998</v>
      </c>
      <c r="E100" s="16">
        <f>SUM(E101:E103)</f>
        <v>1498970535.36</v>
      </c>
      <c r="F100" s="16">
        <f aca="true" t="shared" si="12" ref="F100:O100">SUM(F101:F103)</f>
        <v>1322287880</v>
      </c>
      <c r="G100" s="16">
        <f t="shared" si="12"/>
        <v>1328542485.6</v>
      </c>
      <c r="H100" s="16">
        <f t="shared" si="12"/>
        <v>1652491370.2</v>
      </c>
      <c r="I100" s="16">
        <f t="shared" si="12"/>
        <v>1225518106.3400002</v>
      </c>
      <c r="J100" s="16">
        <f t="shared" si="12"/>
        <v>1738086521.02</v>
      </c>
      <c r="K100" s="16">
        <f t="shared" si="12"/>
        <v>1585862897.2</v>
      </c>
      <c r="L100" s="16">
        <f t="shared" si="12"/>
        <v>1836568800</v>
      </c>
      <c r="M100" s="16">
        <f t="shared" si="12"/>
        <v>741938435</v>
      </c>
      <c r="N100" s="16">
        <f t="shared" si="12"/>
        <v>1179023761</v>
      </c>
      <c r="O100" s="16">
        <f t="shared" si="12"/>
        <v>1157651739</v>
      </c>
    </row>
    <row r="101" spans="1:15" ht="15.75" customHeight="1">
      <c r="A101" s="18" t="s">
        <v>78</v>
      </c>
      <c r="B101" s="25">
        <v>1021956132.13</v>
      </c>
      <c r="C101" s="25">
        <v>1841521690.16</v>
      </c>
      <c r="D101" s="25">
        <v>1844242158.8999999</v>
      </c>
      <c r="E101" s="22">
        <v>1184027961.1599998</v>
      </c>
      <c r="F101" s="25">
        <v>1260773927</v>
      </c>
      <c r="G101" s="25">
        <v>1317514109.6</v>
      </c>
      <c r="H101" s="25">
        <v>1643531757.54</v>
      </c>
      <c r="I101" s="26">
        <v>968329811.34</v>
      </c>
      <c r="J101" s="27">
        <v>1617481582.02</v>
      </c>
      <c r="K101" s="27">
        <v>1573234462</v>
      </c>
      <c r="L101" s="29">
        <v>1803225755</v>
      </c>
      <c r="M101" s="15">
        <v>721699647</v>
      </c>
      <c r="N101" s="29">
        <v>1156877014</v>
      </c>
      <c r="O101" s="29">
        <v>1113184338</v>
      </c>
    </row>
    <row r="102" spans="1:15" ht="15.75" customHeight="1">
      <c r="A102" s="18" t="s">
        <v>89</v>
      </c>
      <c r="B102" s="25">
        <v>18131788.4</v>
      </c>
      <c r="C102" s="25">
        <v>14411305</v>
      </c>
      <c r="D102" s="25">
        <v>14125796.2</v>
      </c>
      <c r="E102" s="22">
        <v>10798700.2</v>
      </c>
      <c r="F102" s="25">
        <v>7323739</v>
      </c>
      <c r="G102" s="25">
        <v>8333376</v>
      </c>
      <c r="H102" s="25">
        <v>8710259</v>
      </c>
      <c r="I102" s="26">
        <v>160157587</v>
      </c>
      <c r="J102" s="27">
        <v>27392342</v>
      </c>
      <c r="K102" s="27">
        <v>8385604.2</v>
      </c>
      <c r="L102" s="29">
        <v>16918827</v>
      </c>
      <c r="M102" s="15">
        <v>7984385</v>
      </c>
      <c r="N102" s="29">
        <v>9194962</v>
      </c>
      <c r="O102" s="29">
        <v>10579086</v>
      </c>
    </row>
    <row r="103" spans="1:15" ht="15.75" customHeight="1">
      <c r="A103" s="18" t="s">
        <v>79</v>
      </c>
      <c r="B103" s="25">
        <v>7805502</v>
      </c>
      <c r="C103" s="25">
        <v>90930000</v>
      </c>
      <c r="D103" s="25">
        <v>47379852.59</v>
      </c>
      <c r="E103" s="22">
        <v>304143874</v>
      </c>
      <c r="F103" s="25">
        <v>54190214</v>
      </c>
      <c r="G103" s="25">
        <v>2695000</v>
      </c>
      <c r="H103" s="25">
        <v>249353.66</v>
      </c>
      <c r="I103" s="26">
        <v>97030708</v>
      </c>
      <c r="J103" s="27">
        <v>93212597</v>
      </c>
      <c r="K103" s="27">
        <v>4242831</v>
      </c>
      <c r="L103" s="29">
        <v>16424218</v>
      </c>
      <c r="M103" s="15">
        <v>12254403</v>
      </c>
      <c r="N103" s="29">
        <v>12951785</v>
      </c>
      <c r="O103" s="29">
        <v>33888315</v>
      </c>
    </row>
    <row r="104" spans="1:12" ht="15.75" customHeight="1">
      <c r="A104" s="19"/>
      <c r="B104" s="19"/>
      <c r="C104" s="19"/>
      <c r="D104" s="19"/>
      <c r="E104" s="18"/>
      <c r="F104" s="15"/>
      <c r="G104" s="15"/>
      <c r="H104" s="15"/>
      <c r="I104" s="15"/>
      <c r="J104" s="15"/>
      <c r="K104" s="15"/>
      <c r="L104" s="15"/>
    </row>
    <row r="105" spans="1:15" ht="15.75" customHeight="1">
      <c r="A105" s="17" t="s">
        <v>80</v>
      </c>
      <c r="B105" s="16">
        <f>SUM(B106:B107)</f>
        <v>2314408832.1400003</v>
      </c>
      <c r="C105" s="16">
        <f>SUM(C106:C107)</f>
        <v>2351293524.8999996</v>
      </c>
      <c r="D105" s="16">
        <f>SUM(D106:D107)</f>
        <v>2398901159.86</v>
      </c>
      <c r="E105" s="16">
        <f>SUM(E106:E107)</f>
        <v>2278080111.89</v>
      </c>
      <c r="F105" s="16">
        <f aca="true" t="shared" si="13" ref="F105:O105">SUM(F106:F107)</f>
        <v>2293014087.38</v>
      </c>
      <c r="G105" s="16">
        <f t="shared" si="13"/>
        <v>2268342733</v>
      </c>
      <c r="H105" s="16">
        <f t="shared" si="13"/>
        <v>2243039730.6</v>
      </c>
      <c r="I105" s="16">
        <f t="shared" si="13"/>
        <v>1750630950.8600001</v>
      </c>
      <c r="J105" s="16">
        <f t="shared" si="13"/>
        <v>2215212233.82</v>
      </c>
      <c r="K105" s="16">
        <f t="shared" si="13"/>
        <v>2460330628.1699996</v>
      </c>
      <c r="L105" s="16">
        <f t="shared" si="13"/>
        <v>2444945750</v>
      </c>
      <c r="M105" s="16">
        <f t="shared" si="13"/>
        <v>2453204491</v>
      </c>
      <c r="N105" s="16">
        <f t="shared" si="13"/>
        <v>2586812899</v>
      </c>
      <c r="O105" s="16">
        <f t="shared" si="13"/>
        <v>2603050424</v>
      </c>
    </row>
    <row r="106" spans="1:15" ht="15.75" customHeight="1">
      <c r="A106" s="18" t="s">
        <v>81</v>
      </c>
      <c r="B106" s="25">
        <v>2314408832.1400003</v>
      </c>
      <c r="C106" s="25">
        <v>2351293524.8999996</v>
      </c>
      <c r="D106" s="25">
        <v>2398901159.86</v>
      </c>
      <c r="E106" s="22">
        <v>2278080111.89</v>
      </c>
      <c r="F106" s="25">
        <v>2293014087.38</v>
      </c>
      <c r="G106" s="25">
        <v>2268342733</v>
      </c>
      <c r="H106" s="25">
        <v>2243039730.6</v>
      </c>
      <c r="I106" s="26">
        <v>1750630950.8600001</v>
      </c>
      <c r="J106" s="27">
        <v>2215212233.82</v>
      </c>
      <c r="K106" s="27">
        <v>2460330628.1699996</v>
      </c>
      <c r="L106" s="29">
        <v>2444945750</v>
      </c>
      <c r="M106" s="15">
        <v>2453204491</v>
      </c>
      <c r="N106" s="29">
        <v>2586812899</v>
      </c>
      <c r="O106" s="29">
        <v>2603050424</v>
      </c>
    </row>
    <row r="107" spans="1:15" ht="15.75" customHeight="1">
      <c r="A107" s="18" t="s">
        <v>82</v>
      </c>
      <c r="B107" s="25">
        <v>0</v>
      </c>
      <c r="C107" s="25">
        <v>0</v>
      </c>
      <c r="D107" s="25">
        <v>0</v>
      </c>
      <c r="E107" s="22">
        <v>0</v>
      </c>
      <c r="F107" s="25">
        <v>0</v>
      </c>
      <c r="G107" s="25">
        <v>0</v>
      </c>
      <c r="H107" s="25">
        <v>0</v>
      </c>
      <c r="I107" s="26">
        <v>0</v>
      </c>
      <c r="J107" s="27">
        <v>0</v>
      </c>
      <c r="K107" s="27">
        <v>0</v>
      </c>
      <c r="L107" s="29">
        <v>0</v>
      </c>
      <c r="M107" s="15">
        <v>0</v>
      </c>
      <c r="N107" s="29">
        <v>0</v>
      </c>
      <c r="O107" s="29">
        <v>0</v>
      </c>
    </row>
    <row r="108" spans="1:15" ht="15.75" customHeight="1">
      <c r="A108" s="23"/>
      <c r="B108" s="23"/>
      <c r="C108" s="23"/>
      <c r="D108" s="23"/>
      <c r="E108" s="23"/>
      <c r="F108" s="24"/>
      <c r="G108" s="24"/>
      <c r="H108" s="24"/>
      <c r="I108" s="24"/>
      <c r="J108" s="24"/>
      <c r="K108" s="24"/>
      <c r="L108" s="24"/>
      <c r="M108" s="30"/>
      <c r="N108" s="30"/>
      <c r="O108" s="30"/>
    </row>
    <row r="109" spans="1:12" ht="81.75" customHeight="1">
      <c r="A109" s="1"/>
      <c r="B109" s="34" t="s">
        <v>87</v>
      </c>
      <c r="C109" s="34"/>
      <c r="D109" s="34"/>
      <c r="E109" s="34"/>
      <c r="F109" s="34"/>
      <c r="G109" s="34"/>
      <c r="H109" s="34"/>
      <c r="I109" s="34"/>
      <c r="J109" s="3"/>
      <c r="K109" s="3"/>
      <c r="L109" s="3"/>
    </row>
    <row r="110" spans="1:12" ht="15.75">
      <c r="A110" s="1"/>
      <c r="B110" s="33" t="s">
        <v>90</v>
      </c>
      <c r="C110" s="32"/>
      <c r="D110" s="32"/>
      <c r="E110" s="32"/>
      <c r="F110" s="32"/>
      <c r="G110" s="32"/>
      <c r="H110" s="32"/>
      <c r="I110" s="32"/>
      <c r="J110" s="3"/>
      <c r="K110" s="3"/>
      <c r="L110" s="3"/>
    </row>
    <row r="112" spans="1:9" ht="36" customHeight="1">
      <c r="A112" s="1"/>
      <c r="B112" s="35" t="s">
        <v>84</v>
      </c>
      <c r="C112" s="35"/>
      <c r="D112" s="35"/>
      <c r="E112" s="35"/>
      <c r="F112" s="35"/>
      <c r="G112" s="35"/>
      <c r="H112" s="35"/>
      <c r="I112" s="35"/>
    </row>
  </sheetData>
  <sheetProtection/>
  <mergeCells count="2">
    <mergeCell ref="B109:I109"/>
    <mergeCell ref="B112:I112"/>
  </mergeCells>
  <hyperlinks>
    <hyperlink ref="B112:I112" r:id="rId1" display="SOURCE:  New York State Office of the State Comptroller, &quot;Financial Data for Local Governments,&quot; https://www.osc.state.ny.us/localgov/datanstat/findata/index_choice.htm (last viewed November 15, 2019)."/>
  </hyperlinks>
  <printOptions/>
  <pageMargins left="0.5" right="0.5" top="0.75" bottom="0.75" header="0" footer="0"/>
  <pageSetup fitToHeight="2"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2013-04-03T14:32:00Z</dcterms:created>
  <dcterms:modified xsi:type="dcterms:W3CDTF">2022-03-01T19:51:26Z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