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45" activeTab="0"/>
  </bookViews>
  <sheets>
    <sheet name="m-16" sheetId="1" r:id="rId1"/>
  </sheets>
  <definedNames>
    <definedName name="_xlnm.Print_Area" localSheetId="0">'m-16'!$A$1:$AM$48</definedName>
    <definedName name="PRINT_AREA_MI">#REF!</definedName>
  </definedNames>
  <calcPr fullCalcOnLoad="1"/>
</workbook>
</file>

<file path=xl/sharedStrings.xml><?xml version="1.0" encoding="utf-8"?>
<sst xmlns="http://schemas.openxmlformats.org/spreadsheetml/2006/main" count="118" uniqueCount="28">
  <si>
    <t xml:space="preserve">  Males</t>
  </si>
  <si>
    <t xml:space="preserve">  Females</t>
  </si>
  <si>
    <t xml:space="preserve">  Age</t>
  </si>
  <si>
    <t xml:space="preserve">    65+</t>
  </si>
  <si>
    <t xml:space="preserve">    Unknown</t>
  </si>
  <si>
    <t>SOURCE:  New York State Department of Motor Vehicles.</t>
  </si>
  <si>
    <t xml:space="preserve"> </t>
  </si>
  <si>
    <t>1  Does not include persons for whom sex was not specified.</t>
  </si>
  <si>
    <t xml:space="preserve">              Fatality</t>
  </si>
  <si>
    <t xml:space="preserve">           Injury</t>
  </si>
  <si>
    <t>3  Includes only bicycle accidents involving motor vehicles.</t>
  </si>
  <si>
    <t>Drivers Involved in Fatal and Injury Accidents</t>
  </si>
  <si>
    <t xml:space="preserve">      5  – 13</t>
  </si>
  <si>
    <t xml:space="preserve">    14 –  24</t>
  </si>
  <si>
    <t xml:space="preserve">    25 –  44</t>
  </si>
  <si>
    <t xml:space="preserve">    45 –  64</t>
  </si>
  <si>
    <t xml:space="preserve">      0  –   4</t>
  </si>
  <si>
    <r>
      <t>Motorcycle Accidents</t>
    </r>
    <r>
      <rPr>
        <vertAlign val="superscript"/>
        <sz val="11"/>
        <rFont val="Arial"/>
        <family val="2"/>
      </rPr>
      <t>1</t>
    </r>
  </si>
  <si>
    <r>
      <t>Persons Killed and Injured</t>
    </r>
    <r>
      <rPr>
        <vertAlign val="superscript"/>
        <sz val="11"/>
        <rFont val="Arial"/>
        <family val="2"/>
      </rPr>
      <t>2</t>
    </r>
  </si>
  <si>
    <r>
      <t>Bicycle Accidents</t>
    </r>
    <r>
      <rPr>
        <vertAlign val="superscript"/>
        <sz val="11"/>
        <rFont val="Arial"/>
        <family val="2"/>
      </rPr>
      <t>1,3</t>
    </r>
  </si>
  <si>
    <t>Drivers Involved and Persons Killed in Fatal and Personal Injury Motorcycle and Bicycle Accidents, by Gender and Age</t>
  </si>
  <si>
    <t xml:space="preserve">             </t>
  </si>
  <si>
    <t>NOTE: Gender detail specifies the number of drivers involved in fatal and personal injury crashes. If a crash involved two or more drivers, all drivers are included in the counts. Drivers are not necessarily among the fatalities or injuries. Age detail specifies the number of people killed or injured in a crash. Therefore, age detail does not add to gender total.</t>
  </si>
  <si>
    <t>2  Includes all persons killed and injured—drivers, passengers, bystanders.</t>
  </si>
  <si>
    <t xml:space="preserve">              Killed</t>
  </si>
  <si>
    <t xml:space="preserve">           Injured</t>
  </si>
  <si>
    <t>NA</t>
  </si>
  <si>
    <t>New York State—1992-2013</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</si>
</sst>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
    <numFmt numFmtId="165" formatCode="&quot;Yes&quot;;&quot;Yes&quot;;&quot;No&quot;"/>
    <numFmt numFmtId="166" formatCode="&quot;True&quot;;&quot;True&quot;;&quot;False&quot;"/>
    <numFmt numFmtId="167" formatCode="&quot;On&quot;;&quot;On&quot;;&quot;Off&quot;"/>
    <numFmt numFmtId="168" formatCode="[$€-2]\ #,##0.00_);[Red]\([$€-2]\ #,##0.00\)"/>
  </numFmts>
  <fonts count="40">
    <font>
      <sz val="12"/>
      <name val="Rockwell"/>
      <family val="0"/>
    </font>
    <font>
      <b/>
      <sz val="18"/>
      <color indexed="8"/>
      <name val="Rockwell"/>
      <family val="0"/>
    </font>
    <font>
      <sz val="10"/>
      <name val="Arial"/>
      <family val="0"/>
    </font>
    <font>
      <sz val="11"/>
      <name val="Arial"/>
      <family val="2"/>
    </font>
    <font>
      <vertAlign val="superscript"/>
      <sz val="11"/>
      <name val="Arial"/>
      <family val="2"/>
    </font>
    <font>
      <b/>
      <sz val="16"/>
      <color indexed="8"/>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62"/>
      <name val="Arial"/>
      <family val="2"/>
    </font>
    <font>
      <b/>
      <sz val="13"/>
      <color indexed="62"/>
      <name val="Arial"/>
      <family val="2"/>
    </font>
    <font>
      <b/>
      <sz val="11"/>
      <color indexed="6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62"/>
      <name val="Cambria"/>
      <family val="2"/>
    </font>
    <font>
      <b/>
      <sz val="10"/>
      <color indexed="8"/>
      <name val="Arial"/>
      <family val="2"/>
    </font>
    <font>
      <sz val="10"/>
      <color indexed="10"/>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s>
  <fills count="35">
    <fill>
      <patternFill/>
    </fill>
    <fill>
      <patternFill patternType="gray125"/>
    </fill>
    <fill>
      <patternFill patternType="solid">
        <fgColor indexed="9"/>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3" tint="0.7999799847602844"/>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color indexed="8"/>
      </top>
      <bottom>
        <color indexed="63"/>
      </bottom>
    </border>
    <border>
      <left>
        <color indexed="63"/>
      </left>
      <right>
        <color indexed="63"/>
      </right>
      <top>
        <color indexed="63"/>
      </top>
      <bottom style="thin">
        <color indexed="8"/>
      </bottom>
    </border>
    <border>
      <left>
        <color indexed="63"/>
      </left>
      <right>
        <color indexed="63"/>
      </right>
      <top style="thin">
        <color indexed="8"/>
      </top>
      <bottom style="thin">
        <color indexed="8"/>
      </bottom>
    </border>
    <border>
      <left>
        <color indexed="63"/>
      </left>
      <right>
        <color indexed="63"/>
      </right>
      <top>
        <color indexed="63"/>
      </top>
      <bottom style="thin"/>
    </border>
    <border>
      <left>
        <color indexed="63"/>
      </left>
      <right>
        <color indexed="63"/>
      </right>
      <top style="thin"/>
      <bottom>
        <color indexed="63"/>
      </bottom>
    </border>
  </borders>
  <cellStyleXfs count="62">
    <xf numFmtId="37" fontId="0" fillId="2" borderId="0">
      <alignment/>
      <protection/>
    </xf>
    <xf numFmtId="37" fontId="0" fillId="0" borderId="0" applyNumberFormat="0" applyFill="0" applyBorder="0" applyAlignment="0" applyProtection="0"/>
    <xf numFmtId="37" fontId="0" fillId="0" borderId="0" applyNumberFormat="0" applyFill="0" applyBorder="0" applyAlignment="0" applyProtection="0"/>
    <xf numFmtId="37" fontId="0" fillId="0" borderId="0" applyNumberFormat="0" applyFill="0" applyBorder="0" applyAlignment="0" applyProtection="0"/>
    <xf numFmtId="37" fontId="0" fillId="0" borderId="0" applyNumberFormat="0" applyFill="0" applyBorder="0" applyAlignment="0" applyProtection="0"/>
    <xf numFmtId="37" fontId="0" fillId="0" borderId="0" applyNumberFormat="0" applyFill="0" applyBorder="0" applyAlignment="0" applyProtection="0"/>
    <xf numFmtId="37" fontId="0" fillId="0" borderId="0" applyNumberFormat="0" applyFill="0" applyBorder="0" applyAlignment="0" applyProtection="0"/>
    <xf numFmtId="37" fontId="0" fillId="0" borderId="0" applyNumberFormat="0" applyFill="0" applyBorder="0" applyAlignment="0" applyProtection="0"/>
    <xf numFmtId="37" fontId="0" fillId="0" borderId="0" applyNumberFormat="0" applyFill="0" applyBorder="0" applyAlignment="0" applyProtection="0"/>
    <xf numFmtId="37" fontId="0" fillId="0" borderId="0" applyNumberFormat="0" applyFill="0" applyBorder="0" applyAlignment="0" applyProtection="0"/>
    <xf numFmtId="37" fontId="0" fillId="0" borderId="0" applyNumberFormat="0" applyFill="0" applyBorder="0" applyAlignment="0" applyProtection="0"/>
    <xf numFmtId="37" fontId="0" fillId="0" borderId="0" applyNumberFormat="0" applyFill="0" applyBorder="0" applyAlignment="0" applyProtection="0"/>
    <xf numFmtId="37" fontId="0" fillId="0" borderId="0" applyNumberFormat="0" applyFill="0" applyBorder="0" applyAlignment="0" applyProtection="0"/>
    <xf numFmtId="37" fontId="0" fillId="0" borderId="0" applyNumberFormat="0" applyFill="0" applyBorder="0" applyAlignment="0" applyProtection="0"/>
    <xf numFmtId="37" fontId="0" fillId="0" borderId="0" applyNumberFormat="0" applyFill="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5" fillId="27" borderId="0" applyNumberFormat="0" applyBorder="0" applyAlignment="0" applyProtection="0"/>
    <xf numFmtId="0" fontId="26" fillId="28" borderId="1" applyNumberFormat="0" applyAlignment="0" applyProtection="0"/>
    <xf numFmtId="0" fontId="27" fillId="29" borderId="2" applyNumberFormat="0" applyAlignment="0" applyProtection="0"/>
    <xf numFmtId="43" fontId="2" fillId="0" borderId="0" applyFont="0" applyFill="0" applyBorder="0" applyAlignment="0" applyProtection="0"/>
    <xf numFmtId="41" fontId="2" fillId="0" borderId="0" applyFont="0" applyFill="0" applyBorder="0" applyAlignment="0" applyProtection="0"/>
    <xf numFmtId="44" fontId="2" fillId="0" borderId="0" applyFont="0" applyFill="0" applyBorder="0" applyAlignment="0" applyProtection="0"/>
    <xf numFmtId="42" fontId="2" fillId="0" borderId="0" applyFont="0" applyFill="0" applyBorder="0" applyAlignment="0" applyProtection="0"/>
    <xf numFmtId="0" fontId="28" fillId="0" borderId="0" applyNumberFormat="0" applyFill="0" applyBorder="0" applyAlignment="0" applyProtection="0"/>
    <xf numFmtId="0" fontId="29" fillId="30"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31" borderId="1" applyNumberFormat="0" applyAlignment="0" applyProtection="0"/>
    <xf numFmtId="0" fontId="34" fillId="0" borderId="6" applyNumberFormat="0" applyFill="0" applyAlignment="0" applyProtection="0"/>
    <xf numFmtId="0" fontId="35" fillId="32" borderId="0" applyNumberFormat="0" applyBorder="0" applyAlignment="0" applyProtection="0"/>
    <xf numFmtId="37" fontId="0" fillId="2" borderId="0">
      <alignment/>
      <protection/>
    </xf>
    <xf numFmtId="0" fontId="0" fillId="33" borderId="7" applyNumberFormat="0" applyFont="0" applyAlignment="0" applyProtection="0"/>
    <xf numFmtId="0" fontId="36" fillId="28" borderId="8" applyNumberFormat="0" applyAlignment="0" applyProtection="0"/>
    <xf numFmtId="9" fontId="2"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42">
    <xf numFmtId="37" fontId="0" fillId="2" borderId="0" xfId="0" applyNumberFormat="1" applyAlignment="1">
      <alignment/>
    </xf>
    <xf numFmtId="37" fontId="3" fillId="2" borderId="0" xfId="0" applyNumberFormat="1" applyFont="1" applyAlignment="1">
      <alignment/>
    </xf>
    <xf numFmtId="5" fontId="3" fillId="2" borderId="0" xfId="0" applyNumberFormat="1" applyFont="1" applyAlignment="1" applyProtection="1">
      <alignment/>
      <protection locked="0"/>
    </xf>
    <xf numFmtId="5" fontId="3" fillId="2" borderId="10" xfId="0" applyNumberFormat="1" applyFont="1" applyBorder="1" applyAlignment="1" applyProtection="1">
      <alignment/>
      <protection locked="0"/>
    </xf>
    <xf numFmtId="37" fontId="3" fillId="2" borderId="10" xfId="0" applyNumberFormat="1" applyFont="1" applyBorder="1" applyAlignment="1">
      <alignment/>
    </xf>
    <xf numFmtId="37" fontId="3" fillId="2" borderId="11" xfId="0" applyNumberFormat="1" applyFont="1" applyBorder="1" applyAlignment="1">
      <alignment/>
    </xf>
    <xf numFmtId="0" fontId="3" fillId="2" borderId="12" xfId="0" applyNumberFormat="1" applyFont="1" applyBorder="1" applyAlignment="1" applyProtection="1">
      <alignment horizontal="right"/>
      <protection locked="0"/>
    </xf>
    <xf numFmtId="37" fontId="3" fillId="2" borderId="11" xfId="0" applyNumberFormat="1" applyFont="1" applyBorder="1" applyAlignment="1">
      <alignment horizontal="right"/>
    </xf>
    <xf numFmtId="37" fontId="3" fillId="2" borderId="0" xfId="0" applyNumberFormat="1" applyFont="1" applyBorder="1" applyAlignment="1">
      <alignment/>
    </xf>
    <xf numFmtId="0" fontId="3" fillId="2" borderId="0" xfId="0" applyNumberFormat="1" applyFont="1" applyBorder="1" applyAlignment="1" applyProtection="1">
      <alignment horizontal="right"/>
      <protection locked="0"/>
    </xf>
    <xf numFmtId="37" fontId="3" fillId="2" borderId="0" xfId="0" applyNumberFormat="1" applyFont="1" applyBorder="1" applyAlignment="1">
      <alignment horizontal="right"/>
    </xf>
    <xf numFmtId="0" fontId="3" fillId="2" borderId="0" xfId="0" applyNumberFormat="1" applyFont="1" applyAlignment="1" applyProtection="1">
      <alignment/>
      <protection locked="0"/>
    </xf>
    <xf numFmtId="3" fontId="3" fillId="2" borderId="0" xfId="0" applyNumberFormat="1" applyFont="1" applyAlignment="1">
      <alignment/>
    </xf>
    <xf numFmtId="0" fontId="3" fillId="2" borderId="0" xfId="0" applyNumberFormat="1" applyFont="1" applyAlignment="1" applyProtection="1">
      <alignment horizontal="left"/>
      <protection locked="0"/>
    </xf>
    <xf numFmtId="3" fontId="3" fillId="2" borderId="0" xfId="0" applyNumberFormat="1" applyFont="1" applyAlignment="1">
      <alignment horizontal="right"/>
    </xf>
    <xf numFmtId="3" fontId="3" fillId="2" borderId="13" xfId="0" applyNumberFormat="1" applyFont="1" applyBorder="1" applyAlignment="1">
      <alignment/>
    </xf>
    <xf numFmtId="3" fontId="3" fillId="2" borderId="13" xfId="0" applyNumberFormat="1" applyFont="1" applyBorder="1" applyAlignment="1">
      <alignment horizontal="right"/>
    </xf>
    <xf numFmtId="3" fontId="3" fillId="2" borderId="10" xfId="0" applyNumberFormat="1" applyFont="1" applyBorder="1" applyAlignment="1">
      <alignment/>
    </xf>
    <xf numFmtId="5" fontId="5" fillId="2" borderId="0" xfId="0" applyNumberFormat="1" applyFont="1" applyAlignment="1" applyProtection="1">
      <alignment/>
      <protection locked="0"/>
    </xf>
    <xf numFmtId="37" fontId="3" fillId="2" borderId="14" xfId="0" applyNumberFormat="1" applyFont="1" applyBorder="1" applyAlignment="1">
      <alignment/>
    </xf>
    <xf numFmtId="0" fontId="3" fillId="2" borderId="12" xfId="0" applyNumberFormat="1" applyFont="1" applyFill="1" applyBorder="1" applyAlignment="1">
      <alignment horizontal="right"/>
    </xf>
    <xf numFmtId="37" fontId="3" fillId="2" borderId="0" xfId="0" applyNumberFormat="1" applyFont="1" applyFill="1" applyAlignment="1">
      <alignment/>
    </xf>
    <xf numFmtId="3" fontId="3" fillId="2" borderId="0" xfId="0" applyNumberFormat="1" applyFont="1" applyFill="1" applyAlignment="1">
      <alignment/>
    </xf>
    <xf numFmtId="3" fontId="3" fillId="2" borderId="0" xfId="0" applyNumberFormat="1" applyFont="1" applyFill="1" applyAlignment="1">
      <alignment horizontal="right"/>
    </xf>
    <xf numFmtId="3" fontId="3" fillId="2" borderId="13" xfId="0" applyNumberFormat="1" applyFont="1" applyFill="1" applyBorder="1" applyAlignment="1">
      <alignment horizontal="right"/>
    </xf>
    <xf numFmtId="3" fontId="3" fillId="2" borderId="13" xfId="0" applyNumberFormat="1" applyFont="1" applyFill="1" applyBorder="1" applyAlignment="1">
      <alignment/>
    </xf>
    <xf numFmtId="3" fontId="3" fillId="2" borderId="10" xfId="0" applyNumberFormat="1" applyFont="1" applyFill="1" applyBorder="1" applyAlignment="1">
      <alignment/>
    </xf>
    <xf numFmtId="0" fontId="3" fillId="2" borderId="12" xfId="0" applyNumberFormat="1" applyFont="1" applyFill="1" applyBorder="1" applyAlignment="1" quotePrefix="1">
      <alignment horizontal="center"/>
    </xf>
    <xf numFmtId="0" fontId="3" fillId="2" borderId="12" xfId="0" applyNumberFormat="1" applyFont="1" applyBorder="1" applyAlignment="1" quotePrefix="1">
      <alignment horizontal="center"/>
    </xf>
    <xf numFmtId="37" fontId="3" fillId="2" borderId="12" xfId="0" applyNumberFormat="1" applyFont="1" applyBorder="1" applyAlignment="1">
      <alignment horizontal="center"/>
    </xf>
    <xf numFmtId="37" fontId="3" fillId="2" borderId="0" xfId="0" applyNumberFormat="1" applyFont="1" applyAlignment="1">
      <alignment horizontal="left" wrapText="1"/>
    </xf>
    <xf numFmtId="3" fontId="3" fillId="2" borderId="14" xfId="0" applyNumberFormat="1" applyFont="1" applyBorder="1" applyAlignment="1">
      <alignment/>
    </xf>
    <xf numFmtId="0" fontId="3" fillId="34" borderId="0" xfId="0" applyNumberFormat="1" applyFont="1" applyFill="1" applyAlignment="1" applyProtection="1">
      <alignment/>
      <protection locked="0"/>
    </xf>
    <xf numFmtId="37" fontId="3" fillId="34" borderId="0" xfId="0" applyNumberFormat="1" applyFont="1" applyFill="1" applyAlignment="1">
      <alignment/>
    </xf>
    <xf numFmtId="3" fontId="3" fillId="34" borderId="0" xfId="0" applyNumberFormat="1" applyFont="1" applyFill="1" applyAlignment="1">
      <alignment horizontal="right"/>
    </xf>
    <xf numFmtId="3" fontId="3" fillId="34" borderId="0" xfId="0" applyNumberFormat="1" applyFont="1" applyFill="1" applyAlignment="1">
      <alignment/>
    </xf>
    <xf numFmtId="0" fontId="3" fillId="2" borderId="0" xfId="0" applyNumberFormat="1" applyFont="1" applyAlignment="1" applyProtection="1">
      <alignment horizontal="left" indent="1"/>
      <protection locked="0"/>
    </xf>
    <xf numFmtId="37" fontId="3" fillId="2" borderId="0" xfId="0" applyNumberFormat="1" applyFont="1" applyAlignment="1">
      <alignment horizontal="left" indent="1"/>
    </xf>
    <xf numFmtId="3" fontId="3" fillId="2" borderId="0" xfId="55" applyNumberFormat="1" applyFont="1">
      <alignment/>
      <protection/>
    </xf>
    <xf numFmtId="3" fontId="3" fillId="2" borderId="0" xfId="55" applyNumberFormat="1" applyFont="1" applyAlignment="1">
      <alignment horizontal="right"/>
      <protection/>
    </xf>
    <xf numFmtId="3" fontId="3" fillId="2" borderId="10" xfId="55" applyNumberFormat="1" applyFont="1" applyBorder="1">
      <alignment/>
      <protection/>
    </xf>
    <xf numFmtId="3" fontId="3" fillId="2" borderId="14" xfId="55" applyNumberFormat="1" applyFont="1" applyBorder="1">
      <alignment/>
      <protection/>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N71"/>
  <sheetViews>
    <sheetView tabSelected="1" zoomScalePageLayoutView="0" workbookViewId="0" topLeftCell="A1">
      <selection activeCell="A2" sqref="A2"/>
    </sheetView>
  </sheetViews>
  <sheetFormatPr defaultColWidth="11.77734375" defaultRowHeight="15.75"/>
  <cols>
    <col min="1" max="1" width="40.21484375" style="1" customWidth="1"/>
    <col min="2" max="3" width="11.77734375" style="1" customWidth="1"/>
    <col min="4" max="4" width="3.77734375" style="1" customWidth="1"/>
    <col min="5" max="6" width="11.77734375" style="1" customWidth="1"/>
    <col min="7" max="7" width="3.77734375" style="1" customWidth="1"/>
    <col min="8" max="9" width="11.77734375" style="1" customWidth="1"/>
    <col min="10" max="10" width="3.77734375" style="1" customWidth="1"/>
    <col min="11" max="12" width="11.77734375" style="1" customWidth="1"/>
    <col min="13" max="13" width="3.77734375" style="1" customWidth="1"/>
    <col min="14" max="15" width="11.6640625" style="1" customWidth="1"/>
    <col min="16" max="16" width="3.77734375" style="1" customWidth="1"/>
    <col min="17" max="18" width="11.77734375" style="1" customWidth="1"/>
    <col min="19" max="19" width="3.77734375" style="1" customWidth="1"/>
    <col min="20" max="21" width="11.77734375" style="1" customWidth="1"/>
    <col min="22" max="22" width="3.77734375" style="1" customWidth="1"/>
    <col min="23" max="24" width="11.77734375" style="1" customWidth="1"/>
    <col min="25" max="25" width="3.77734375" style="1" customWidth="1"/>
    <col min="26" max="27" width="11.77734375" style="1" customWidth="1"/>
    <col min="28" max="28" width="3.77734375" style="1" customWidth="1"/>
    <col min="29" max="30" width="11.77734375" style="1" customWidth="1"/>
    <col min="31" max="31" width="3.77734375" style="1" customWidth="1"/>
    <col min="32" max="33" width="11.77734375" style="1" customWidth="1"/>
    <col min="34" max="34" width="3.77734375" style="1" customWidth="1"/>
    <col min="35" max="36" width="11.77734375" style="1" customWidth="1"/>
    <col min="37" max="37" width="3.77734375" style="1" customWidth="1"/>
    <col min="38" max="39" width="11.77734375" style="1" customWidth="1"/>
    <col min="40" max="40" width="2.77734375" style="1" customWidth="1"/>
    <col min="41" max="42" width="11.77734375" style="1" customWidth="1"/>
    <col min="43" max="43" width="2.77734375" style="1" customWidth="1"/>
    <col min="44" max="45" width="11.77734375" style="1" customWidth="1"/>
    <col min="46" max="46" width="2.77734375" style="1" customWidth="1"/>
    <col min="47" max="48" width="11.77734375" style="1" customWidth="1"/>
    <col min="49" max="49" width="2.77734375" style="1" customWidth="1"/>
    <col min="50" max="51" width="11.77734375" style="1" customWidth="1"/>
    <col min="52" max="52" width="2.77734375" style="1" customWidth="1"/>
    <col min="53" max="54" width="11.77734375" style="1" customWidth="1"/>
    <col min="55" max="55" width="2.77734375" style="1" customWidth="1"/>
    <col min="56" max="57" width="11.77734375" style="1" customWidth="1"/>
    <col min="58" max="58" width="2.77734375" style="1" customWidth="1"/>
    <col min="59" max="60" width="11.77734375" style="1" customWidth="1"/>
    <col min="61" max="61" width="2.77734375" style="1" customWidth="1"/>
    <col min="62" max="63" width="11.77734375" style="1" customWidth="1"/>
    <col min="64" max="64" width="2.77734375" style="1" customWidth="1"/>
    <col min="65" max="16384" width="11.77734375" style="1" customWidth="1"/>
  </cols>
  <sheetData>
    <row r="1" spans="1:13" ht="20.25">
      <c r="A1" s="18" t="s">
        <v>20</v>
      </c>
      <c r="B1" s="18"/>
      <c r="C1" s="18"/>
      <c r="D1" s="18"/>
      <c r="E1" s="18"/>
      <c r="F1" s="18"/>
      <c r="G1" s="18"/>
      <c r="H1" s="18"/>
      <c r="I1" s="18"/>
      <c r="J1" s="18"/>
      <c r="K1" s="18"/>
      <c r="L1" s="18"/>
      <c r="M1" s="18"/>
    </row>
    <row r="2" spans="1:13" ht="20.25">
      <c r="A2" s="18" t="s">
        <v>27</v>
      </c>
      <c r="B2" s="18"/>
      <c r="C2" s="18"/>
      <c r="D2" s="18"/>
      <c r="E2" s="18"/>
      <c r="F2" s="18"/>
      <c r="G2" s="18"/>
      <c r="H2" s="18"/>
      <c r="I2" s="18"/>
      <c r="J2" s="18"/>
      <c r="K2" s="18"/>
      <c r="L2" s="18"/>
      <c r="M2" s="18"/>
    </row>
    <row r="3" spans="1:37" ht="14.25">
      <c r="A3" s="2"/>
      <c r="B3" s="2"/>
      <c r="C3" s="2"/>
      <c r="D3" s="2"/>
      <c r="E3" s="2"/>
      <c r="F3" s="2"/>
      <c r="G3" s="2"/>
      <c r="H3" s="2"/>
      <c r="I3" s="2"/>
      <c r="J3" s="2"/>
      <c r="K3" s="2"/>
      <c r="L3" s="2"/>
      <c r="M3" s="2"/>
      <c r="N3" s="2"/>
      <c r="O3" s="2"/>
      <c r="P3" s="2"/>
      <c r="Q3" s="2"/>
      <c r="R3" s="2"/>
      <c r="V3" s="2"/>
      <c r="W3" s="2"/>
      <c r="X3" s="2"/>
      <c r="Y3" s="2"/>
      <c r="Z3" s="2"/>
      <c r="AA3" s="2"/>
      <c r="AB3" s="2"/>
      <c r="AE3" s="2"/>
      <c r="AH3" s="2"/>
      <c r="AK3" s="2"/>
    </row>
    <row r="4" spans="1:66" ht="14.25">
      <c r="A4" s="3"/>
      <c r="B4" s="28">
        <v>2013</v>
      </c>
      <c r="C4" s="28"/>
      <c r="D4" s="3"/>
      <c r="E4" s="28">
        <v>2012</v>
      </c>
      <c r="F4" s="28"/>
      <c r="G4" s="3"/>
      <c r="H4" s="28">
        <v>2011</v>
      </c>
      <c r="I4" s="28"/>
      <c r="J4" s="3"/>
      <c r="K4" s="28">
        <v>2010</v>
      </c>
      <c r="L4" s="28"/>
      <c r="M4" s="3"/>
      <c r="N4" s="28">
        <v>2009</v>
      </c>
      <c r="O4" s="28"/>
      <c r="P4" s="4"/>
      <c r="Q4" s="28">
        <v>2008</v>
      </c>
      <c r="R4" s="28"/>
      <c r="S4" s="4"/>
      <c r="T4" s="28">
        <v>2007</v>
      </c>
      <c r="U4" s="28"/>
      <c r="V4" s="4"/>
      <c r="W4" s="28">
        <v>2006</v>
      </c>
      <c r="X4" s="28"/>
      <c r="Y4" s="4"/>
      <c r="Z4" s="28">
        <v>2005</v>
      </c>
      <c r="AA4" s="28"/>
      <c r="AB4" s="4"/>
      <c r="AC4" s="28">
        <v>2004</v>
      </c>
      <c r="AD4" s="29"/>
      <c r="AE4" s="4"/>
      <c r="AF4" s="28">
        <v>2003</v>
      </c>
      <c r="AG4" s="28"/>
      <c r="AH4" s="4"/>
      <c r="AI4" s="27">
        <v>2002</v>
      </c>
      <c r="AJ4" s="27"/>
      <c r="AK4" s="4"/>
      <c r="AL4" s="27">
        <v>2001</v>
      </c>
      <c r="AM4" s="27"/>
      <c r="AN4" s="4"/>
      <c r="AO4" s="27">
        <v>2000</v>
      </c>
      <c r="AP4" s="27"/>
      <c r="AQ4" s="4"/>
      <c r="AR4" s="27">
        <v>1999</v>
      </c>
      <c r="AS4" s="27"/>
      <c r="AT4" s="4"/>
      <c r="AU4" s="27">
        <v>1998</v>
      </c>
      <c r="AV4" s="27"/>
      <c r="AW4" s="4"/>
      <c r="AX4" s="27">
        <v>1997</v>
      </c>
      <c r="AY4" s="27"/>
      <c r="AZ4" s="4"/>
      <c r="BA4" s="27">
        <v>1996</v>
      </c>
      <c r="BB4" s="27"/>
      <c r="BC4" s="4"/>
      <c r="BD4" s="27">
        <v>1995</v>
      </c>
      <c r="BE4" s="27"/>
      <c r="BF4" s="4"/>
      <c r="BG4" s="27">
        <v>1994</v>
      </c>
      <c r="BH4" s="27"/>
      <c r="BI4" s="4"/>
      <c r="BJ4" s="27">
        <v>1993</v>
      </c>
      <c r="BK4" s="27"/>
      <c r="BL4" s="4"/>
      <c r="BM4" s="27">
        <v>1992</v>
      </c>
      <c r="BN4" s="27"/>
    </row>
    <row r="5" spans="1:66" ht="14.25">
      <c r="A5" s="5"/>
      <c r="B5" s="6" t="s">
        <v>8</v>
      </c>
      <c r="C5" s="6" t="s">
        <v>9</v>
      </c>
      <c r="D5" s="5"/>
      <c r="E5" s="6" t="s">
        <v>8</v>
      </c>
      <c r="F5" s="6" t="s">
        <v>9</v>
      </c>
      <c r="G5" s="5"/>
      <c r="H5" s="6" t="s">
        <v>8</v>
      </c>
      <c r="I5" s="6" t="s">
        <v>9</v>
      </c>
      <c r="J5" s="5"/>
      <c r="K5" s="6" t="s">
        <v>8</v>
      </c>
      <c r="L5" s="6" t="s">
        <v>9</v>
      </c>
      <c r="M5" s="5"/>
      <c r="N5" s="6" t="s">
        <v>8</v>
      </c>
      <c r="O5" s="6" t="s">
        <v>9</v>
      </c>
      <c r="P5" s="7"/>
      <c r="Q5" s="6" t="s">
        <v>8</v>
      </c>
      <c r="R5" s="6" t="s">
        <v>9</v>
      </c>
      <c r="S5" s="7"/>
      <c r="T5" s="6" t="s">
        <v>8</v>
      </c>
      <c r="U5" s="6" t="s">
        <v>9</v>
      </c>
      <c r="V5" s="7"/>
      <c r="W5" s="6" t="s">
        <v>8</v>
      </c>
      <c r="X5" s="6" t="s">
        <v>9</v>
      </c>
      <c r="Y5" s="7"/>
      <c r="Z5" s="6" t="s">
        <v>8</v>
      </c>
      <c r="AA5" s="6" t="s">
        <v>9</v>
      </c>
      <c r="AB5" s="7"/>
      <c r="AC5" s="6" t="s">
        <v>8</v>
      </c>
      <c r="AD5" s="6" t="s">
        <v>9</v>
      </c>
      <c r="AE5" s="7"/>
      <c r="AF5" s="6" t="s">
        <v>8</v>
      </c>
      <c r="AG5" s="6" t="s">
        <v>9</v>
      </c>
      <c r="AH5" s="7"/>
      <c r="AI5" s="20" t="s">
        <v>24</v>
      </c>
      <c r="AJ5" s="20" t="s">
        <v>25</v>
      </c>
      <c r="AK5" s="7"/>
      <c r="AL5" s="20" t="s">
        <v>24</v>
      </c>
      <c r="AM5" s="20" t="s">
        <v>25</v>
      </c>
      <c r="AN5" s="7"/>
      <c r="AO5" s="20" t="s">
        <v>24</v>
      </c>
      <c r="AP5" s="20" t="s">
        <v>25</v>
      </c>
      <c r="AQ5" s="7"/>
      <c r="AR5" s="20" t="s">
        <v>24</v>
      </c>
      <c r="AS5" s="20" t="s">
        <v>25</v>
      </c>
      <c r="AT5" s="7"/>
      <c r="AU5" s="20" t="s">
        <v>24</v>
      </c>
      <c r="AV5" s="20" t="s">
        <v>25</v>
      </c>
      <c r="AW5" s="7"/>
      <c r="AX5" s="20" t="s">
        <v>24</v>
      </c>
      <c r="AY5" s="20" t="s">
        <v>25</v>
      </c>
      <c r="AZ5" s="7"/>
      <c r="BA5" s="20" t="s">
        <v>24</v>
      </c>
      <c r="BB5" s="20" t="s">
        <v>25</v>
      </c>
      <c r="BC5" s="7"/>
      <c r="BD5" s="20" t="s">
        <v>24</v>
      </c>
      <c r="BE5" s="20" t="s">
        <v>25</v>
      </c>
      <c r="BF5" s="7"/>
      <c r="BG5" s="20" t="s">
        <v>24</v>
      </c>
      <c r="BH5" s="20" t="s">
        <v>25</v>
      </c>
      <c r="BI5" s="7"/>
      <c r="BJ5" s="20" t="s">
        <v>24</v>
      </c>
      <c r="BK5" s="20" t="s">
        <v>25</v>
      </c>
      <c r="BL5" s="7"/>
      <c r="BM5" s="20" t="s">
        <v>24</v>
      </c>
      <c r="BN5" s="20" t="s">
        <v>25</v>
      </c>
    </row>
    <row r="6" spans="1:39" ht="14.25">
      <c r="A6" s="8"/>
      <c r="B6" s="9"/>
      <c r="C6" s="9"/>
      <c r="D6" s="8"/>
      <c r="E6" s="9"/>
      <c r="F6" s="9"/>
      <c r="G6" s="8"/>
      <c r="H6" s="9"/>
      <c r="I6" s="9"/>
      <c r="J6" s="8"/>
      <c r="K6" s="9"/>
      <c r="L6" s="9"/>
      <c r="M6" s="8"/>
      <c r="N6" s="9"/>
      <c r="O6" s="9"/>
      <c r="P6" s="10"/>
      <c r="Q6" s="9"/>
      <c r="R6" s="9"/>
      <c r="S6" s="10"/>
      <c r="T6" s="9"/>
      <c r="U6" s="9"/>
      <c r="V6" s="10"/>
      <c r="W6" s="9"/>
      <c r="X6" s="9"/>
      <c r="Y6" s="10"/>
      <c r="Z6" s="9"/>
      <c r="AA6" s="9"/>
      <c r="AB6" s="10"/>
      <c r="AE6" s="10"/>
      <c r="AH6" s="10"/>
      <c r="AI6" s="21"/>
      <c r="AJ6" s="21"/>
      <c r="AK6" s="10"/>
      <c r="AL6" s="21"/>
      <c r="AM6" s="21"/>
    </row>
    <row r="7" spans="1:66" ht="16.5">
      <c r="A7" s="32" t="s">
        <v>17</v>
      </c>
      <c r="B7" s="33"/>
      <c r="C7" s="33"/>
      <c r="D7" s="32"/>
      <c r="E7" s="33"/>
      <c r="F7" s="33"/>
      <c r="G7" s="32"/>
      <c r="H7" s="33"/>
      <c r="I7" s="33"/>
      <c r="J7" s="32"/>
      <c r="K7" s="33"/>
      <c r="L7" s="33"/>
      <c r="M7" s="32"/>
      <c r="N7" s="33"/>
      <c r="O7" s="33"/>
      <c r="P7" s="33"/>
      <c r="Q7" s="33"/>
      <c r="R7" s="33"/>
      <c r="S7" s="33"/>
      <c r="T7" s="33"/>
      <c r="U7" s="33"/>
      <c r="V7" s="33"/>
      <c r="W7" s="33"/>
      <c r="X7" s="33"/>
      <c r="Y7" s="33"/>
      <c r="Z7" s="33"/>
      <c r="AA7" s="33"/>
      <c r="AB7" s="33"/>
      <c r="AC7" s="33"/>
      <c r="AD7" s="33"/>
      <c r="AE7" s="33"/>
      <c r="AF7" s="33"/>
      <c r="AG7" s="33"/>
      <c r="AH7" s="33"/>
      <c r="AI7" s="33"/>
      <c r="AJ7" s="33"/>
      <c r="AK7" s="33"/>
      <c r="AL7" s="33"/>
      <c r="AM7" s="33"/>
      <c r="AN7" s="33"/>
      <c r="AO7" s="33"/>
      <c r="AP7" s="33"/>
      <c r="AQ7" s="33"/>
      <c r="AR7" s="33"/>
      <c r="AS7" s="33"/>
      <c r="AT7" s="33"/>
      <c r="AU7" s="33"/>
      <c r="AV7" s="33"/>
      <c r="AW7" s="33"/>
      <c r="AX7" s="33"/>
      <c r="AY7" s="33"/>
      <c r="AZ7" s="33"/>
      <c r="BA7" s="33"/>
      <c r="BB7" s="33"/>
      <c r="BC7" s="33"/>
      <c r="BD7" s="33"/>
      <c r="BE7" s="33"/>
      <c r="BF7" s="33"/>
      <c r="BG7" s="33"/>
      <c r="BH7" s="33"/>
      <c r="BI7" s="33"/>
      <c r="BJ7" s="33"/>
      <c r="BK7" s="33"/>
      <c r="BL7" s="33"/>
      <c r="BM7" s="33"/>
      <c r="BN7" s="33"/>
    </row>
    <row r="9" spans="1:66" ht="14.25">
      <c r="A9" s="36" t="s">
        <v>11</v>
      </c>
      <c r="B9" s="12">
        <v>169</v>
      </c>
      <c r="C9" s="12">
        <v>4437</v>
      </c>
      <c r="D9" s="11"/>
      <c r="E9" s="12">
        <v>168</v>
      </c>
      <c r="F9" s="12">
        <v>5121</v>
      </c>
      <c r="G9" s="11"/>
      <c r="H9" s="12">
        <f>SUM(H11:H12)</f>
        <v>172</v>
      </c>
      <c r="I9" s="12">
        <f>SUM(I11:I12)</f>
        <v>4599</v>
      </c>
      <c r="J9" s="11"/>
      <c r="K9" s="12">
        <f>SUM(K11:K12)</f>
        <v>187</v>
      </c>
      <c r="L9" s="12">
        <f>SUM(L11:L12)</f>
        <v>4815</v>
      </c>
      <c r="M9" s="11"/>
      <c r="N9" s="12">
        <f>SUM(N11:N12)</f>
        <v>157</v>
      </c>
      <c r="O9" s="12">
        <f>SUM(O11:O12)</f>
        <v>4404</v>
      </c>
      <c r="P9" s="12"/>
      <c r="Q9" s="12">
        <f>SUM(Q11:Q12)</f>
        <v>190</v>
      </c>
      <c r="R9" s="12">
        <f>SUM(R11:R12)</f>
        <v>4669</v>
      </c>
      <c r="S9" s="12"/>
      <c r="T9" s="12">
        <f>SUM(T11:T12)</f>
        <v>175</v>
      </c>
      <c r="U9" s="12">
        <f>SUM(U11:U12)</f>
        <v>4779</v>
      </c>
      <c r="V9" s="12"/>
      <c r="W9" s="12">
        <f>SUM(W11:W12)</f>
        <v>205</v>
      </c>
      <c r="X9" s="12">
        <f>SUM(X11:X12)</f>
        <v>4303</v>
      </c>
      <c r="Y9" s="12"/>
      <c r="Z9" s="12">
        <f>SUM(Z11:Z12)</f>
        <v>174</v>
      </c>
      <c r="AA9" s="12">
        <f>SUM(AA11:AA12)</f>
        <v>4556</v>
      </c>
      <c r="AC9" s="12">
        <f>SUM(AC11:AC12)</f>
        <v>150</v>
      </c>
      <c r="AD9" s="12">
        <f>SUM(AD11:AD12)</f>
        <v>4172</v>
      </c>
      <c r="AF9" s="12">
        <f>SUM(AF11:AF12)</f>
        <v>160</v>
      </c>
      <c r="AG9" s="12">
        <f>SUM(AG11:AG12)</f>
        <v>4000</v>
      </c>
      <c r="AI9" s="22">
        <f>SUM(AI16:AI22)</f>
        <v>139</v>
      </c>
      <c r="AJ9" s="22">
        <f>SUM(AJ16:AJ22)</f>
        <v>4184</v>
      </c>
      <c r="AL9" s="22">
        <v>149</v>
      </c>
      <c r="AM9" s="22">
        <v>4505</v>
      </c>
      <c r="AO9" s="12">
        <v>121</v>
      </c>
      <c r="AP9" s="12">
        <v>4405</v>
      </c>
      <c r="AR9" s="12">
        <v>115</v>
      </c>
      <c r="AS9" s="12">
        <v>4466</v>
      </c>
      <c r="AU9" s="12">
        <v>119</v>
      </c>
      <c r="AV9" s="12">
        <v>4241</v>
      </c>
      <c r="AX9" s="12">
        <v>118</v>
      </c>
      <c r="AY9" s="12">
        <v>4166</v>
      </c>
      <c r="BA9" s="38">
        <v>105</v>
      </c>
      <c r="BB9" s="38">
        <v>4110</v>
      </c>
      <c r="BD9" s="14">
        <v>96</v>
      </c>
      <c r="BE9" s="14">
        <v>4507</v>
      </c>
      <c r="BG9" s="12">
        <v>94</v>
      </c>
      <c r="BH9" s="12">
        <v>4788</v>
      </c>
      <c r="BJ9" s="12">
        <v>118</v>
      </c>
      <c r="BK9" s="12">
        <v>5250</v>
      </c>
      <c r="BM9" s="12">
        <v>122</v>
      </c>
      <c r="BN9" s="12">
        <v>4791</v>
      </c>
    </row>
    <row r="10" spans="1:66" ht="14.25">
      <c r="A10" s="37"/>
      <c r="B10" s="12"/>
      <c r="C10" s="12"/>
      <c r="E10" s="12"/>
      <c r="F10" s="12"/>
      <c r="H10" s="12"/>
      <c r="I10" s="12"/>
      <c r="K10" s="12"/>
      <c r="L10" s="12"/>
      <c r="N10" s="12"/>
      <c r="O10" s="12"/>
      <c r="P10" s="12"/>
      <c r="Q10" s="12"/>
      <c r="R10" s="12"/>
      <c r="S10" s="12"/>
      <c r="T10" s="12"/>
      <c r="U10" s="12"/>
      <c r="V10" s="12"/>
      <c r="W10" s="12"/>
      <c r="X10" s="12"/>
      <c r="Y10" s="12"/>
      <c r="Z10" s="12"/>
      <c r="AA10" s="12"/>
      <c r="AI10" s="22"/>
      <c r="AJ10" s="22"/>
      <c r="AL10" s="22"/>
      <c r="AM10" s="22"/>
      <c r="AO10" s="12"/>
      <c r="AP10" s="12"/>
      <c r="AR10" s="12"/>
      <c r="AS10" s="12"/>
      <c r="AU10" s="12"/>
      <c r="AV10" s="12"/>
      <c r="AX10" s="12"/>
      <c r="AY10" s="12"/>
      <c r="BA10" s="38" t="s">
        <v>6</v>
      </c>
      <c r="BB10" s="38" t="s">
        <v>6</v>
      </c>
      <c r="BD10" s="12"/>
      <c r="BE10" s="12"/>
      <c r="BG10" s="12" t="s">
        <v>6</v>
      </c>
      <c r="BH10" s="12" t="s">
        <v>6</v>
      </c>
      <c r="BJ10" s="12" t="s">
        <v>6</v>
      </c>
      <c r="BK10" s="12" t="s">
        <v>6</v>
      </c>
      <c r="BM10" s="12" t="s">
        <v>6</v>
      </c>
      <c r="BN10" s="12" t="s">
        <v>6</v>
      </c>
    </row>
    <row r="11" spans="1:66" ht="14.25">
      <c r="A11" s="36" t="s">
        <v>0</v>
      </c>
      <c r="B11" s="12">
        <v>164</v>
      </c>
      <c r="C11" s="12">
        <v>4179</v>
      </c>
      <c r="D11" s="11"/>
      <c r="E11" s="12">
        <v>163</v>
      </c>
      <c r="F11" s="12">
        <v>4760</v>
      </c>
      <c r="G11" s="11"/>
      <c r="H11" s="12">
        <v>163</v>
      </c>
      <c r="I11" s="12">
        <v>4285</v>
      </c>
      <c r="J11" s="11"/>
      <c r="K11" s="12">
        <v>182</v>
      </c>
      <c r="L11" s="12">
        <v>4473</v>
      </c>
      <c r="M11" s="11"/>
      <c r="N11" s="12">
        <v>154</v>
      </c>
      <c r="O11" s="12">
        <v>4088</v>
      </c>
      <c r="P11" s="12"/>
      <c r="Q11" s="12">
        <v>182</v>
      </c>
      <c r="R11" s="12">
        <v>4374</v>
      </c>
      <c r="S11" s="12"/>
      <c r="T11" s="12">
        <v>162</v>
      </c>
      <c r="U11" s="12">
        <v>4516</v>
      </c>
      <c r="V11" s="12"/>
      <c r="W11" s="12">
        <v>200</v>
      </c>
      <c r="X11" s="12">
        <v>4050</v>
      </c>
      <c r="Y11" s="12"/>
      <c r="Z11" s="12">
        <v>169</v>
      </c>
      <c r="AA11" s="12">
        <v>4330</v>
      </c>
      <c r="AB11" s="1" t="s">
        <v>6</v>
      </c>
      <c r="AC11" s="12">
        <v>145</v>
      </c>
      <c r="AD11" s="12">
        <v>3941</v>
      </c>
      <c r="AF11" s="12">
        <v>153</v>
      </c>
      <c r="AG11" s="12">
        <v>3781</v>
      </c>
      <c r="AI11" s="22">
        <v>142</v>
      </c>
      <c r="AJ11" s="22">
        <v>3775</v>
      </c>
      <c r="AL11" s="22">
        <v>139</v>
      </c>
      <c r="AM11" s="22">
        <v>3945</v>
      </c>
      <c r="AO11" s="12">
        <v>116</v>
      </c>
      <c r="AP11" s="12">
        <v>3704</v>
      </c>
      <c r="AR11" s="12">
        <v>109</v>
      </c>
      <c r="AS11" s="12">
        <v>3733</v>
      </c>
      <c r="AU11" s="12">
        <v>110</v>
      </c>
      <c r="AV11" s="12">
        <v>3543</v>
      </c>
      <c r="AX11" s="12">
        <v>112</v>
      </c>
      <c r="AY11" s="12">
        <v>3517</v>
      </c>
      <c r="BA11" s="38">
        <v>98</v>
      </c>
      <c r="BB11" s="38">
        <v>3421</v>
      </c>
      <c r="BD11" s="14">
        <v>88</v>
      </c>
      <c r="BE11" s="14">
        <v>3800</v>
      </c>
      <c r="BG11" s="12">
        <v>84</v>
      </c>
      <c r="BH11" s="12">
        <v>4014</v>
      </c>
      <c r="BJ11" s="12">
        <v>110</v>
      </c>
      <c r="BK11" s="12">
        <v>4424</v>
      </c>
      <c r="BM11" s="12">
        <v>114</v>
      </c>
      <c r="BN11" s="12">
        <v>4065</v>
      </c>
    </row>
    <row r="12" spans="1:66" ht="14.25">
      <c r="A12" s="36" t="s">
        <v>1</v>
      </c>
      <c r="B12" s="12">
        <v>5</v>
      </c>
      <c r="C12" s="12">
        <v>240</v>
      </c>
      <c r="D12" s="11"/>
      <c r="E12" s="12">
        <v>5</v>
      </c>
      <c r="F12" s="12">
        <v>346</v>
      </c>
      <c r="G12" s="11"/>
      <c r="H12" s="12">
        <v>9</v>
      </c>
      <c r="I12" s="12">
        <v>314</v>
      </c>
      <c r="J12" s="11"/>
      <c r="K12" s="12">
        <v>5</v>
      </c>
      <c r="L12" s="12">
        <v>342</v>
      </c>
      <c r="M12" s="11"/>
      <c r="N12" s="12">
        <v>3</v>
      </c>
      <c r="O12" s="12">
        <v>316</v>
      </c>
      <c r="P12" s="12"/>
      <c r="Q12" s="12">
        <v>8</v>
      </c>
      <c r="R12" s="12">
        <v>295</v>
      </c>
      <c r="S12" s="12"/>
      <c r="T12" s="12">
        <v>13</v>
      </c>
      <c r="U12" s="12">
        <v>263</v>
      </c>
      <c r="V12" s="12"/>
      <c r="W12" s="12">
        <v>5</v>
      </c>
      <c r="X12" s="12">
        <v>253</v>
      </c>
      <c r="Y12" s="12"/>
      <c r="Z12" s="12">
        <v>5</v>
      </c>
      <c r="AA12" s="12">
        <v>226</v>
      </c>
      <c r="AB12" s="1" t="s">
        <v>6</v>
      </c>
      <c r="AC12" s="12">
        <v>5</v>
      </c>
      <c r="AD12" s="12">
        <v>231</v>
      </c>
      <c r="AF12" s="12">
        <v>7</v>
      </c>
      <c r="AG12" s="12">
        <v>219</v>
      </c>
      <c r="AI12" s="22">
        <v>4</v>
      </c>
      <c r="AJ12" s="22">
        <v>198</v>
      </c>
      <c r="AL12" s="22">
        <v>10</v>
      </c>
      <c r="AM12" s="22">
        <v>559</v>
      </c>
      <c r="AO12" s="12">
        <v>5</v>
      </c>
      <c r="AP12" s="12">
        <v>699</v>
      </c>
      <c r="AR12" s="12">
        <v>6</v>
      </c>
      <c r="AS12" s="12">
        <v>732</v>
      </c>
      <c r="AU12" s="12">
        <v>9</v>
      </c>
      <c r="AV12" s="12">
        <v>694</v>
      </c>
      <c r="AX12" s="12">
        <v>6</v>
      </c>
      <c r="AY12" s="12">
        <v>645</v>
      </c>
      <c r="BA12" s="38">
        <v>7</v>
      </c>
      <c r="BB12" s="38">
        <v>687</v>
      </c>
      <c r="BD12" s="14">
        <v>8</v>
      </c>
      <c r="BE12" s="14">
        <v>706</v>
      </c>
      <c r="BG12" s="12">
        <v>10</v>
      </c>
      <c r="BH12" s="12">
        <v>770</v>
      </c>
      <c r="BJ12" s="12">
        <v>8</v>
      </c>
      <c r="BK12" s="12">
        <v>826</v>
      </c>
      <c r="BM12" s="12">
        <v>8</v>
      </c>
      <c r="BN12" s="12">
        <v>724</v>
      </c>
    </row>
    <row r="13" spans="1:66" ht="14.25">
      <c r="A13" s="37"/>
      <c r="B13" s="12"/>
      <c r="C13" s="12"/>
      <c r="E13" s="12"/>
      <c r="F13" s="12"/>
      <c r="H13" s="12"/>
      <c r="I13" s="12"/>
      <c r="K13" s="12"/>
      <c r="L13" s="12"/>
      <c r="N13" s="12"/>
      <c r="O13" s="12"/>
      <c r="P13" s="12"/>
      <c r="Q13" s="12"/>
      <c r="R13" s="12"/>
      <c r="S13" s="12"/>
      <c r="T13" s="12"/>
      <c r="U13" s="12"/>
      <c r="V13" s="12"/>
      <c r="W13" s="12"/>
      <c r="X13" s="12"/>
      <c r="Y13" s="12"/>
      <c r="Z13" s="12"/>
      <c r="AA13" s="12"/>
      <c r="AC13" s="12"/>
      <c r="AD13" s="12"/>
      <c r="AF13" s="12"/>
      <c r="AG13" s="12"/>
      <c r="AI13" s="22"/>
      <c r="AJ13" s="22"/>
      <c r="AL13" s="22"/>
      <c r="AM13" s="22"/>
      <c r="AO13" s="12"/>
      <c r="AP13" s="12"/>
      <c r="AR13" s="12"/>
      <c r="AS13" s="12"/>
      <c r="AU13" s="12"/>
      <c r="AV13" s="12"/>
      <c r="AX13" s="12"/>
      <c r="AY13" s="12"/>
      <c r="BA13" s="38"/>
      <c r="BB13" s="38"/>
      <c r="BD13" s="12"/>
      <c r="BE13" s="12"/>
      <c r="BG13" s="12"/>
      <c r="BH13" s="12"/>
      <c r="BJ13" s="12"/>
      <c r="BK13" s="12"/>
      <c r="BM13" s="12"/>
      <c r="BN13" s="12"/>
    </row>
    <row r="14" spans="1:66" ht="16.5">
      <c r="A14" s="37" t="s">
        <v>18</v>
      </c>
      <c r="B14" s="12">
        <v>166</v>
      </c>
      <c r="C14" s="12">
        <v>4555</v>
      </c>
      <c r="E14" s="12">
        <v>164</v>
      </c>
      <c r="F14" s="12">
        <v>5344</v>
      </c>
      <c r="H14" s="12">
        <f>SUM(H16:H22)</f>
        <v>168</v>
      </c>
      <c r="I14" s="12">
        <f>SUM(I16:I22)</f>
        <v>4807</v>
      </c>
      <c r="K14" s="12">
        <f>SUM(K16:K22)</f>
        <v>183</v>
      </c>
      <c r="L14" s="12">
        <f>SUM(L16:L22)</f>
        <v>5028</v>
      </c>
      <c r="N14" s="12">
        <f>SUM(N16:N22)</f>
        <v>151</v>
      </c>
      <c r="O14" s="12">
        <f>SUM(O16:O22)</f>
        <v>4593</v>
      </c>
      <c r="P14" s="12"/>
      <c r="Q14" s="12">
        <f>SUM(Q16:Q22)</f>
        <v>182</v>
      </c>
      <c r="R14" s="12">
        <f>SUM(R16:R22)</f>
        <v>4842</v>
      </c>
      <c r="S14" s="12"/>
      <c r="T14" s="12">
        <f>SUM(T16:T22)</f>
        <v>171</v>
      </c>
      <c r="U14" s="12">
        <f>SUM(U16:U22)</f>
        <v>4996</v>
      </c>
      <c r="V14" s="12"/>
      <c r="W14" s="12">
        <f>SUM(W16:W22)</f>
        <v>192</v>
      </c>
      <c r="X14" s="12">
        <f>SUM(X16:X22)</f>
        <v>4515</v>
      </c>
      <c r="Y14" s="12"/>
      <c r="Z14" s="12">
        <f>SUM(Z16:Z22)</f>
        <v>162</v>
      </c>
      <c r="AA14" s="12">
        <f>SUM(AA16:AA22)</f>
        <v>4803</v>
      </c>
      <c r="AC14" s="12">
        <f>SUM(AC16:AC22)</f>
        <v>148</v>
      </c>
      <c r="AD14" s="12">
        <f>SUM(AD16:AD22)</f>
        <v>4440</v>
      </c>
      <c r="AF14" s="12">
        <f>SUM(AF16:AF22)</f>
        <v>153</v>
      </c>
      <c r="AG14" s="12">
        <f>SUM(AG16:AG22)</f>
        <v>4201</v>
      </c>
      <c r="AI14" s="22"/>
      <c r="AJ14" s="22"/>
      <c r="AL14" s="22"/>
      <c r="AM14" s="22"/>
      <c r="AO14" s="12"/>
      <c r="AP14" s="12"/>
      <c r="AR14" s="12"/>
      <c r="AS14" s="12"/>
      <c r="AU14" s="12"/>
      <c r="AV14" s="12"/>
      <c r="AX14" s="12"/>
      <c r="AY14" s="12"/>
      <c r="BA14" s="38"/>
      <c r="BB14" s="38"/>
      <c r="BD14" s="12"/>
      <c r="BE14" s="12"/>
      <c r="BG14" s="12"/>
      <c r="BH14" s="12"/>
      <c r="BJ14" s="12"/>
      <c r="BK14" s="12"/>
      <c r="BM14" s="12"/>
      <c r="BN14" s="12"/>
    </row>
    <row r="15" spans="1:66" ht="14.25">
      <c r="A15" s="36" t="s">
        <v>2</v>
      </c>
      <c r="B15" s="12"/>
      <c r="C15" s="12"/>
      <c r="D15" s="11"/>
      <c r="E15" s="12"/>
      <c r="F15" s="12"/>
      <c r="G15" s="11"/>
      <c r="H15" s="12"/>
      <c r="I15" s="12"/>
      <c r="J15" s="11"/>
      <c r="K15" s="12"/>
      <c r="L15" s="12"/>
      <c r="M15" s="11"/>
      <c r="N15" s="12"/>
      <c r="O15" s="12"/>
      <c r="P15" s="12"/>
      <c r="Q15" s="12"/>
      <c r="R15" s="12"/>
      <c r="S15" s="12"/>
      <c r="T15" s="12"/>
      <c r="U15" s="12"/>
      <c r="V15" s="12"/>
      <c r="W15" s="12"/>
      <c r="X15" s="12"/>
      <c r="Y15" s="12"/>
      <c r="Z15" s="12"/>
      <c r="AA15" s="12"/>
      <c r="AC15" s="12"/>
      <c r="AD15" s="12"/>
      <c r="AF15" s="12"/>
      <c r="AG15" s="12"/>
      <c r="AO15" s="14">
        <v>0</v>
      </c>
      <c r="AP15" s="12">
        <v>13</v>
      </c>
      <c r="AR15" s="14">
        <v>0</v>
      </c>
      <c r="AS15" s="12">
        <v>17</v>
      </c>
      <c r="AU15" s="14">
        <v>0</v>
      </c>
      <c r="AV15" s="12">
        <v>18</v>
      </c>
      <c r="AX15" s="14">
        <v>0</v>
      </c>
      <c r="AY15" s="12">
        <v>18</v>
      </c>
      <c r="BA15" s="38">
        <v>1</v>
      </c>
      <c r="BB15" s="38">
        <v>18</v>
      </c>
      <c r="BD15" s="14">
        <v>0</v>
      </c>
      <c r="BE15" s="14">
        <v>16</v>
      </c>
      <c r="BG15" s="14">
        <v>0</v>
      </c>
      <c r="BH15" s="12">
        <v>19</v>
      </c>
      <c r="BJ15" s="14">
        <v>0</v>
      </c>
      <c r="BK15" s="12">
        <v>20</v>
      </c>
      <c r="BM15" s="14">
        <v>0</v>
      </c>
      <c r="BN15" s="12">
        <v>20</v>
      </c>
    </row>
    <row r="16" spans="1:66" ht="14.25">
      <c r="A16" s="36" t="s">
        <v>16</v>
      </c>
      <c r="B16" s="14">
        <v>0</v>
      </c>
      <c r="C16" s="14">
        <v>0</v>
      </c>
      <c r="D16" s="13"/>
      <c r="E16" s="14">
        <v>0</v>
      </c>
      <c r="F16" s="14">
        <v>0</v>
      </c>
      <c r="G16" s="13"/>
      <c r="H16" s="14">
        <v>0</v>
      </c>
      <c r="I16" s="14">
        <v>0</v>
      </c>
      <c r="J16" s="13"/>
      <c r="K16" s="14">
        <v>0</v>
      </c>
      <c r="L16" s="14">
        <v>1</v>
      </c>
      <c r="M16" s="13"/>
      <c r="N16" s="14">
        <v>0</v>
      </c>
      <c r="O16" s="14">
        <v>0</v>
      </c>
      <c r="P16" s="12"/>
      <c r="Q16" s="14">
        <v>0</v>
      </c>
      <c r="R16" s="14">
        <v>0</v>
      </c>
      <c r="S16" s="12"/>
      <c r="T16" s="14">
        <v>0</v>
      </c>
      <c r="U16" s="14">
        <v>0</v>
      </c>
      <c r="V16" s="12"/>
      <c r="W16" s="14">
        <v>0</v>
      </c>
      <c r="X16" s="14">
        <v>0</v>
      </c>
      <c r="Y16" s="12"/>
      <c r="Z16" s="14">
        <v>0</v>
      </c>
      <c r="AA16" s="12">
        <v>1</v>
      </c>
      <c r="AC16" s="14">
        <v>0</v>
      </c>
      <c r="AD16" s="12">
        <v>3</v>
      </c>
      <c r="AF16" s="14">
        <v>0</v>
      </c>
      <c r="AG16" s="12">
        <v>3</v>
      </c>
      <c r="AI16" s="23">
        <v>0</v>
      </c>
      <c r="AJ16" s="22">
        <v>1</v>
      </c>
      <c r="AL16" s="23">
        <v>0</v>
      </c>
      <c r="AM16" s="22">
        <v>2</v>
      </c>
      <c r="AO16" s="14">
        <v>2</v>
      </c>
      <c r="AP16" s="12">
        <v>91</v>
      </c>
      <c r="AR16" s="14">
        <v>0</v>
      </c>
      <c r="AS16" s="12">
        <v>85</v>
      </c>
      <c r="AU16" s="14">
        <v>1</v>
      </c>
      <c r="AV16" s="12">
        <v>106</v>
      </c>
      <c r="AX16" s="14">
        <v>4</v>
      </c>
      <c r="AY16" s="12">
        <v>101</v>
      </c>
      <c r="BA16" s="39">
        <v>0</v>
      </c>
      <c r="BB16" s="38">
        <v>129</v>
      </c>
      <c r="BD16" s="14">
        <v>1</v>
      </c>
      <c r="BE16" s="14">
        <v>117</v>
      </c>
      <c r="BG16" s="14">
        <v>0</v>
      </c>
      <c r="BH16" s="12">
        <v>145</v>
      </c>
      <c r="BJ16" s="14">
        <v>0</v>
      </c>
      <c r="BK16" s="12">
        <v>139</v>
      </c>
      <c r="BM16" s="14">
        <v>0</v>
      </c>
      <c r="BN16" s="12">
        <v>144</v>
      </c>
    </row>
    <row r="17" spans="1:66" ht="14.25">
      <c r="A17" s="36" t="s">
        <v>12</v>
      </c>
      <c r="B17" s="14">
        <v>0</v>
      </c>
      <c r="C17" s="12">
        <f>7+13</f>
        <v>20</v>
      </c>
      <c r="D17" s="13"/>
      <c r="E17" s="14">
        <v>0</v>
      </c>
      <c r="F17" s="14">
        <f>4+14</f>
        <v>18</v>
      </c>
      <c r="G17" s="13"/>
      <c r="H17" s="14">
        <v>0</v>
      </c>
      <c r="I17" s="12">
        <v>12</v>
      </c>
      <c r="J17" s="13"/>
      <c r="K17" s="14">
        <v>1</v>
      </c>
      <c r="L17" s="12">
        <v>22</v>
      </c>
      <c r="M17" s="13"/>
      <c r="N17" s="14">
        <v>0</v>
      </c>
      <c r="O17" s="12">
        <v>16</v>
      </c>
      <c r="P17" s="12"/>
      <c r="Q17" s="14">
        <v>0</v>
      </c>
      <c r="R17" s="12">
        <v>26</v>
      </c>
      <c r="S17" s="12"/>
      <c r="T17" s="14">
        <v>0</v>
      </c>
      <c r="U17" s="14">
        <v>22</v>
      </c>
      <c r="V17" s="12"/>
      <c r="W17" s="14">
        <v>0</v>
      </c>
      <c r="X17" s="14">
        <v>25</v>
      </c>
      <c r="Y17" s="12"/>
      <c r="Z17" s="14">
        <v>0</v>
      </c>
      <c r="AA17" s="12">
        <v>23</v>
      </c>
      <c r="AC17" s="14">
        <v>1</v>
      </c>
      <c r="AD17" s="12">
        <v>27</v>
      </c>
      <c r="AF17" s="14">
        <v>0</v>
      </c>
      <c r="AG17" s="12">
        <v>21</v>
      </c>
      <c r="AI17" s="23">
        <v>0</v>
      </c>
      <c r="AJ17" s="22">
        <v>34</v>
      </c>
      <c r="AL17" s="23">
        <v>0</v>
      </c>
      <c r="AM17" s="22">
        <v>30</v>
      </c>
      <c r="AO17" s="12">
        <v>31</v>
      </c>
      <c r="AP17" s="12">
        <v>1028</v>
      </c>
      <c r="AR17" s="12">
        <v>32</v>
      </c>
      <c r="AS17" s="12">
        <v>1113</v>
      </c>
      <c r="AU17" s="12">
        <v>31</v>
      </c>
      <c r="AV17" s="12">
        <v>1022</v>
      </c>
      <c r="AX17" s="12">
        <v>38</v>
      </c>
      <c r="AY17" s="12">
        <v>1081</v>
      </c>
      <c r="BA17" s="38">
        <v>39</v>
      </c>
      <c r="BB17" s="38">
        <v>1136</v>
      </c>
      <c r="BD17" s="14">
        <v>32</v>
      </c>
      <c r="BE17" s="14">
        <v>1312</v>
      </c>
      <c r="BG17" s="12">
        <v>37</v>
      </c>
      <c r="BH17" s="12">
        <v>1511</v>
      </c>
      <c r="BJ17" s="12">
        <v>48</v>
      </c>
      <c r="BK17" s="12">
        <v>1801</v>
      </c>
      <c r="BM17" s="12">
        <v>52</v>
      </c>
      <c r="BN17" s="12">
        <v>1692</v>
      </c>
    </row>
    <row r="18" spans="1:66" ht="14.25">
      <c r="A18" s="36" t="s">
        <v>13</v>
      </c>
      <c r="B18" s="14">
        <f>1+10+20</f>
        <v>31</v>
      </c>
      <c r="C18" s="12">
        <f>48+246+571</f>
        <v>865</v>
      </c>
      <c r="D18" s="13"/>
      <c r="E18" s="14">
        <f>1+11+19</f>
        <v>31</v>
      </c>
      <c r="F18" s="14">
        <f>22+282+704</f>
        <v>1008</v>
      </c>
      <c r="G18" s="13"/>
      <c r="H18" s="14">
        <v>21</v>
      </c>
      <c r="I18" s="12">
        <v>930</v>
      </c>
      <c r="J18" s="13"/>
      <c r="K18" s="14">
        <v>38</v>
      </c>
      <c r="L18" s="12">
        <v>988</v>
      </c>
      <c r="M18" s="13"/>
      <c r="N18" s="14">
        <v>26</v>
      </c>
      <c r="O18" s="12">
        <v>906</v>
      </c>
      <c r="P18" s="12"/>
      <c r="Q18" s="14">
        <v>50</v>
      </c>
      <c r="R18" s="12">
        <v>1047</v>
      </c>
      <c r="S18" s="12"/>
      <c r="T18" s="14">
        <v>22</v>
      </c>
      <c r="U18" s="14">
        <v>1102</v>
      </c>
      <c r="V18" s="12"/>
      <c r="W18" s="14">
        <v>38</v>
      </c>
      <c r="X18" s="14">
        <v>1003</v>
      </c>
      <c r="Y18" s="12"/>
      <c r="Z18" s="14">
        <v>42</v>
      </c>
      <c r="AA18" s="12">
        <v>1099</v>
      </c>
      <c r="AC18" s="14">
        <v>35</v>
      </c>
      <c r="AD18" s="12">
        <v>990</v>
      </c>
      <c r="AF18" s="14">
        <v>36</v>
      </c>
      <c r="AG18" s="12">
        <v>1001</v>
      </c>
      <c r="AI18" s="23">
        <v>37</v>
      </c>
      <c r="AJ18" s="22">
        <v>879</v>
      </c>
      <c r="AL18" s="22">
        <v>27</v>
      </c>
      <c r="AM18" s="22">
        <v>1076</v>
      </c>
      <c r="AO18" s="12">
        <v>67</v>
      </c>
      <c r="AP18" s="12">
        <v>2308</v>
      </c>
      <c r="AR18" s="12">
        <v>63</v>
      </c>
      <c r="AS18" s="12">
        <v>2308</v>
      </c>
      <c r="AU18" s="12">
        <v>72</v>
      </c>
      <c r="AV18" s="12">
        <v>2218</v>
      </c>
      <c r="AX18" s="12">
        <v>51</v>
      </c>
      <c r="AY18" s="12">
        <v>2193</v>
      </c>
      <c r="BA18" s="38">
        <v>50</v>
      </c>
      <c r="BB18" s="38">
        <v>2109</v>
      </c>
      <c r="BD18" s="14">
        <v>48</v>
      </c>
      <c r="BE18" s="14">
        <v>2329</v>
      </c>
      <c r="BG18" s="12">
        <v>42</v>
      </c>
      <c r="BH18" s="12">
        <v>2420</v>
      </c>
      <c r="BJ18" s="12">
        <v>58</v>
      </c>
      <c r="BK18" s="12">
        <v>2548</v>
      </c>
      <c r="BM18" s="12">
        <v>55</v>
      </c>
      <c r="BN18" s="12">
        <v>2325</v>
      </c>
    </row>
    <row r="19" spans="1:66" ht="14.25">
      <c r="A19" s="36" t="s">
        <v>14</v>
      </c>
      <c r="B19" s="12">
        <f>26+23+10+20</f>
        <v>79</v>
      </c>
      <c r="C19" s="12">
        <f>688+495+357+453</f>
        <v>1993</v>
      </c>
      <c r="D19" s="13"/>
      <c r="E19" s="14">
        <f>28+18+17+14</f>
        <v>77</v>
      </c>
      <c r="F19" s="14">
        <f>713+563+454+531</f>
        <v>2261</v>
      </c>
      <c r="G19" s="13"/>
      <c r="H19" s="12">
        <v>84</v>
      </c>
      <c r="I19" s="12">
        <v>2078</v>
      </c>
      <c r="J19" s="13"/>
      <c r="K19" s="12">
        <v>92</v>
      </c>
      <c r="L19" s="12">
        <v>2227</v>
      </c>
      <c r="M19" s="13"/>
      <c r="N19" s="12">
        <v>72</v>
      </c>
      <c r="O19" s="12">
        <v>2070</v>
      </c>
      <c r="P19" s="12"/>
      <c r="Q19" s="12">
        <v>91</v>
      </c>
      <c r="R19" s="12">
        <v>2151</v>
      </c>
      <c r="S19" s="12"/>
      <c r="T19" s="14">
        <v>91</v>
      </c>
      <c r="U19" s="14">
        <v>2284</v>
      </c>
      <c r="V19" s="12"/>
      <c r="W19" s="14">
        <v>98</v>
      </c>
      <c r="X19" s="14">
        <v>2138</v>
      </c>
      <c r="Y19" s="12"/>
      <c r="Z19" s="12">
        <v>77</v>
      </c>
      <c r="AA19" s="12">
        <v>2330</v>
      </c>
      <c r="AC19" s="12">
        <v>79</v>
      </c>
      <c r="AD19" s="12">
        <v>2259</v>
      </c>
      <c r="AF19" s="12">
        <v>75</v>
      </c>
      <c r="AG19" s="12">
        <v>2154</v>
      </c>
      <c r="AI19" s="22">
        <v>78</v>
      </c>
      <c r="AJ19" s="22">
        <v>2282</v>
      </c>
      <c r="AL19" s="22">
        <v>74</v>
      </c>
      <c r="AM19" s="22">
        <v>1954</v>
      </c>
      <c r="AO19" s="12">
        <v>19</v>
      </c>
      <c r="AP19" s="12">
        <v>739</v>
      </c>
      <c r="AR19" s="12">
        <v>18</v>
      </c>
      <c r="AS19" s="12">
        <v>729</v>
      </c>
      <c r="AU19" s="12">
        <v>14</v>
      </c>
      <c r="AV19" s="12">
        <v>679</v>
      </c>
      <c r="AX19" s="12">
        <v>20</v>
      </c>
      <c r="AY19" s="12">
        <v>596</v>
      </c>
      <c r="BA19" s="38">
        <v>14</v>
      </c>
      <c r="BB19" s="38">
        <v>550</v>
      </c>
      <c r="BD19" s="14">
        <v>12</v>
      </c>
      <c r="BE19" s="14">
        <v>581</v>
      </c>
      <c r="BG19" s="12">
        <v>13</v>
      </c>
      <c r="BH19" s="12">
        <v>509</v>
      </c>
      <c r="BJ19" s="12">
        <v>8</v>
      </c>
      <c r="BK19" s="12">
        <v>507</v>
      </c>
      <c r="BM19" s="12">
        <v>12</v>
      </c>
      <c r="BN19" s="12">
        <v>463</v>
      </c>
    </row>
    <row r="20" spans="1:66" ht="14.25">
      <c r="A20" s="36" t="s">
        <v>15</v>
      </c>
      <c r="B20" s="12">
        <f>15+11+11+7</f>
        <v>44</v>
      </c>
      <c r="C20" s="12">
        <f>479+473+349+192</f>
        <v>1493</v>
      </c>
      <c r="D20" s="11"/>
      <c r="E20" s="14">
        <f>17+18+9+7</f>
        <v>51</v>
      </c>
      <c r="F20" s="14">
        <f>569+561+422+246</f>
        <v>1798</v>
      </c>
      <c r="G20" s="11"/>
      <c r="H20" s="12">
        <v>56</v>
      </c>
      <c r="I20" s="12">
        <v>1590</v>
      </c>
      <c r="J20" s="11"/>
      <c r="K20" s="12">
        <v>50</v>
      </c>
      <c r="L20" s="12">
        <v>1630</v>
      </c>
      <c r="M20" s="11"/>
      <c r="N20" s="12">
        <v>52</v>
      </c>
      <c r="O20" s="12">
        <v>1429</v>
      </c>
      <c r="P20" s="12"/>
      <c r="Q20" s="12">
        <v>37</v>
      </c>
      <c r="R20" s="12">
        <v>1446</v>
      </c>
      <c r="S20" s="12"/>
      <c r="T20" s="14">
        <v>54</v>
      </c>
      <c r="U20" s="14">
        <v>1439</v>
      </c>
      <c r="V20" s="12"/>
      <c r="W20" s="14">
        <v>50</v>
      </c>
      <c r="X20" s="14">
        <v>1221</v>
      </c>
      <c r="Y20" s="12"/>
      <c r="Z20" s="12">
        <v>39</v>
      </c>
      <c r="AA20" s="12">
        <v>1238</v>
      </c>
      <c r="AC20" s="12">
        <v>31</v>
      </c>
      <c r="AD20" s="12">
        <v>1060</v>
      </c>
      <c r="AF20" s="12">
        <v>39</v>
      </c>
      <c r="AG20" s="12">
        <v>934</v>
      </c>
      <c r="AI20" s="22">
        <v>24</v>
      </c>
      <c r="AJ20" s="22">
        <v>915</v>
      </c>
      <c r="AL20" s="22">
        <v>18</v>
      </c>
      <c r="AM20" s="22">
        <v>854</v>
      </c>
      <c r="AO20" s="12">
        <v>2</v>
      </c>
      <c r="AP20" s="12">
        <v>79</v>
      </c>
      <c r="AR20" s="12">
        <v>2</v>
      </c>
      <c r="AS20" s="12">
        <v>105</v>
      </c>
      <c r="AU20" s="12">
        <v>1</v>
      </c>
      <c r="AV20" s="12">
        <v>91</v>
      </c>
      <c r="AX20" s="12">
        <v>4</v>
      </c>
      <c r="AY20" s="12">
        <v>84</v>
      </c>
      <c r="BA20" s="38">
        <v>1</v>
      </c>
      <c r="BB20" s="38">
        <v>90</v>
      </c>
      <c r="BD20" s="14">
        <v>3</v>
      </c>
      <c r="BE20" s="14">
        <v>84</v>
      </c>
      <c r="BG20" s="12">
        <v>2</v>
      </c>
      <c r="BH20" s="12">
        <v>85</v>
      </c>
      <c r="BJ20" s="12">
        <v>3</v>
      </c>
      <c r="BK20" s="12">
        <v>132</v>
      </c>
      <c r="BM20" s="12">
        <v>3</v>
      </c>
      <c r="BN20" s="12">
        <v>87</v>
      </c>
    </row>
    <row r="21" spans="1:66" ht="14.25">
      <c r="A21" s="36" t="s">
        <v>3</v>
      </c>
      <c r="B21" s="14">
        <f>8+1+2+1</f>
        <v>12</v>
      </c>
      <c r="C21" s="12">
        <f>115+31+14+5</f>
        <v>165</v>
      </c>
      <c r="D21" s="11"/>
      <c r="E21" s="14">
        <f>3+2</f>
        <v>5</v>
      </c>
      <c r="F21" s="14">
        <f>128+53+10+7</f>
        <v>198</v>
      </c>
      <c r="G21" s="11"/>
      <c r="H21" s="14">
        <v>7</v>
      </c>
      <c r="I21" s="12">
        <v>173</v>
      </c>
      <c r="J21" s="11"/>
      <c r="K21" s="14">
        <v>2</v>
      </c>
      <c r="L21" s="12">
        <v>131</v>
      </c>
      <c r="M21" s="11"/>
      <c r="N21" s="14">
        <v>1</v>
      </c>
      <c r="O21" s="12">
        <v>152</v>
      </c>
      <c r="P21" s="12"/>
      <c r="Q21" s="14">
        <v>4</v>
      </c>
      <c r="R21" s="12">
        <v>143</v>
      </c>
      <c r="S21" s="12"/>
      <c r="T21" s="14">
        <v>3</v>
      </c>
      <c r="U21" s="14">
        <v>113</v>
      </c>
      <c r="V21" s="12"/>
      <c r="W21" s="14">
        <v>6</v>
      </c>
      <c r="X21" s="14">
        <v>96</v>
      </c>
      <c r="Y21" s="12"/>
      <c r="Z21" s="14">
        <v>4</v>
      </c>
      <c r="AA21" s="12">
        <v>90</v>
      </c>
      <c r="AC21" s="14">
        <v>2</v>
      </c>
      <c r="AD21" s="12">
        <v>64</v>
      </c>
      <c r="AF21" s="14">
        <v>3</v>
      </c>
      <c r="AG21" s="12">
        <v>58</v>
      </c>
      <c r="AI21" s="23">
        <v>0</v>
      </c>
      <c r="AJ21" s="22">
        <v>43</v>
      </c>
      <c r="AL21" s="22">
        <v>2</v>
      </c>
      <c r="AM21" s="22">
        <v>48</v>
      </c>
      <c r="AO21" s="14">
        <v>1</v>
      </c>
      <c r="AP21" s="12">
        <v>23</v>
      </c>
      <c r="AR21" s="14">
        <v>0</v>
      </c>
      <c r="AS21" s="12">
        <v>109</v>
      </c>
      <c r="AU21" s="14">
        <v>0</v>
      </c>
      <c r="AV21" s="12">
        <v>107</v>
      </c>
      <c r="AX21" s="14">
        <v>1</v>
      </c>
      <c r="AY21" s="12">
        <v>90</v>
      </c>
      <c r="BA21" s="39">
        <v>0</v>
      </c>
      <c r="BB21" s="38">
        <v>78</v>
      </c>
      <c r="BD21" s="14">
        <v>0</v>
      </c>
      <c r="BE21" s="14">
        <v>68</v>
      </c>
      <c r="BG21" s="14">
        <v>0</v>
      </c>
      <c r="BH21" s="12">
        <v>99</v>
      </c>
      <c r="BJ21" s="12">
        <v>1</v>
      </c>
      <c r="BK21" s="12">
        <v>105</v>
      </c>
      <c r="BM21" s="14">
        <v>0</v>
      </c>
      <c r="BN21" s="12">
        <v>60</v>
      </c>
    </row>
    <row r="22" spans="1:66" ht="14.25">
      <c r="A22" s="36" t="s">
        <v>4</v>
      </c>
      <c r="B22" s="14">
        <v>0</v>
      </c>
      <c r="C22" s="12">
        <v>19</v>
      </c>
      <c r="D22" s="11"/>
      <c r="E22" s="14">
        <v>0</v>
      </c>
      <c r="F22" s="14">
        <v>28</v>
      </c>
      <c r="G22" s="11"/>
      <c r="H22" s="14">
        <v>0</v>
      </c>
      <c r="I22" s="12">
        <v>24</v>
      </c>
      <c r="J22" s="11"/>
      <c r="K22" s="14">
        <v>0</v>
      </c>
      <c r="L22" s="12">
        <v>29</v>
      </c>
      <c r="M22" s="11"/>
      <c r="N22" s="14">
        <v>0</v>
      </c>
      <c r="O22" s="12">
        <v>20</v>
      </c>
      <c r="P22" s="12"/>
      <c r="Q22" s="14">
        <v>0</v>
      </c>
      <c r="R22" s="12">
        <v>29</v>
      </c>
      <c r="S22" s="12"/>
      <c r="T22" s="14">
        <v>1</v>
      </c>
      <c r="U22" s="14">
        <v>36</v>
      </c>
      <c r="V22" s="12"/>
      <c r="W22" s="14">
        <v>0</v>
      </c>
      <c r="X22" s="14">
        <v>32</v>
      </c>
      <c r="Y22" s="12"/>
      <c r="Z22" s="14">
        <v>0</v>
      </c>
      <c r="AA22" s="12">
        <v>22</v>
      </c>
      <c r="AC22" s="14">
        <v>0</v>
      </c>
      <c r="AD22" s="12">
        <v>37</v>
      </c>
      <c r="AF22" s="14">
        <v>0</v>
      </c>
      <c r="AG22" s="12">
        <v>30</v>
      </c>
      <c r="AI22" s="23">
        <v>0</v>
      </c>
      <c r="AJ22" s="22">
        <v>30</v>
      </c>
      <c r="AL22" s="23">
        <v>0</v>
      </c>
      <c r="AM22" s="22">
        <v>147</v>
      </c>
      <c r="AO22" s="12"/>
      <c r="AP22" s="12"/>
      <c r="AR22" s="12"/>
      <c r="AS22" s="12"/>
      <c r="AU22" s="12"/>
      <c r="AV22" s="12"/>
      <c r="AX22" s="12"/>
      <c r="AY22" s="12"/>
      <c r="BA22" s="38"/>
      <c r="BB22" s="38"/>
      <c r="BD22" s="12"/>
      <c r="BE22" s="12"/>
      <c r="BG22" s="12"/>
      <c r="BH22" s="12"/>
      <c r="BJ22" s="12"/>
      <c r="BK22" s="12"/>
      <c r="BM22" s="12"/>
      <c r="BN22" s="12"/>
    </row>
    <row r="23" spans="2:66" ht="14.25">
      <c r="B23" s="12"/>
      <c r="C23" s="12"/>
      <c r="E23" s="12"/>
      <c r="F23" s="12"/>
      <c r="H23" s="12"/>
      <c r="I23" s="12"/>
      <c r="K23" s="12"/>
      <c r="L23" s="12"/>
      <c r="N23" s="12"/>
      <c r="O23" s="12"/>
      <c r="P23" s="12"/>
      <c r="Q23" s="12"/>
      <c r="R23" s="12"/>
      <c r="S23" s="12"/>
      <c r="T23" s="12"/>
      <c r="U23" s="12"/>
      <c r="V23" s="12"/>
      <c r="W23" s="12"/>
      <c r="X23" s="12"/>
      <c r="Y23" s="12"/>
      <c r="Z23" s="12"/>
      <c r="AA23" s="12"/>
      <c r="AC23" s="12"/>
      <c r="AD23" s="12"/>
      <c r="AF23" s="12"/>
      <c r="AG23" s="12"/>
      <c r="AI23" s="22"/>
      <c r="AJ23" s="22"/>
      <c r="AL23" s="22"/>
      <c r="AM23" s="22"/>
      <c r="AO23" s="12"/>
      <c r="AP23" s="12"/>
      <c r="AR23" s="12"/>
      <c r="AS23" s="12"/>
      <c r="AU23" s="12"/>
      <c r="AV23" s="12"/>
      <c r="AX23" s="12"/>
      <c r="AY23" s="12"/>
      <c r="BA23" s="38"/>
      <c r="BB23" s="38"/>
      <c r="BD23" s="12"/>
      <c r="BE23" s="12"/>
      <c r="BG23" s="12"/>
      <c r="BH23" s="12"/>
      <c r="BJ23" s="12"/>
      <c r="BK23" s="12"/>
      <c r="BM23" s="12"/>
      <c r="BN23" s="12"/>
    </row>
    <row r="24" spans="2:39" ht="14.25">
      <c r="B24" s="12"/>
      <c r="C24" s="12"/>
      <c r="E24" s="12"/>
      <c r="F24" s="12"/>
      <c r="H24" s="12"/>
      <c r="I24" s="12"/>
      <c r="K24" s="12"/>
      <c r="L24" s="12"/>
      <c r="N24" s="12"/>
      <c r="O24" s="12"/>
      <c r="P24" s="12"/>
      <c r="Q24" s="12"/>
      <c r="R24" s="12"/>
      <c r="S24" s="12"/>
      <c r="T24" s="12"/>
      <c r="U24" s="12"/>
      <c r="V24" s="12"/>
      <c r="W24" s="12"/>
      <c r="X24" s="12"/>
      <c r="Y24" s="12"/>
      <c r="Z24" s="12"/>
      <c r="AA24" s="12"/>
      <c r="AC24" s="12"/>
      <c r="AD24" s="12"/>
      <c r="AI24" s="22"/>
      <c r="AJ24" s="22"/>
      <c r="AL24" s="22"/>
      <c r="AM24" s="22"/>
    </row>
    <row r="25" spans="1:66" ht="16.5">
      <c r="A25" s="32" t="s">
        <v>19</v>
      </c>
      <c r="B25" s="33"/>
      <c r="C25" s="33"/>
      <c r="D25" s="32"/>
      <c r="E25" s="33"/>
      <c r="F25" s="33"/>
      <c r="G25" s="32"/>
      <c r="H25" s="33"/>
      <c r="I25" s="33"/>
      <c r="J25" s="32"/>
      <c r="K25" s="33"/>
      <c r="L25" s="33"/>
      <c r="M25" s="32"/>
      <c r="N25" s="33"/>
      <c r="O25" s="33"/>
      <c r="P25" s="33"/>
      <c r="Q25" s="33"/>
      <c r="R25" s="33"/>
      <c r="S25" s="33"/>
      <c r="T25" s="33"/>
      <c r="U25" s="33"/>
      <c r="V25" s="33"/>
      <c r="W25" s="33"/>
      <c r="X25" s="33"/>
      <c r="Y25" s="33"/>
      <c r="Z25" s="33"/>
      <c r="AA25" s="33"/>
      <c r="AB25" s="33"/>
      <c r="AC25" s="33"/>
      <c r="AD25" s="33"/>
      <c r="AE25" s="33"/>
      <c r="AF25" s="34"/>
      <c r="AG25" s="35"/>
      <c r="AH25" s="33"/>
      <c r="AI25" s="33"/>
      <c r="AJ25" s="33"/>
      <c r="AK25" s="33"/>
      <c r="AL25" s="33"/>
      <c r="AM25" s="33"/>
      <c r="AN25" s="33"/>
      <c r="AO25" s="33"/>
      <c r="AP25" s="33"/>
      <c r="AQ25" s="33"/>
      <c r="AR25" s="33"/>
      <c r="AS25" s="33"/>
      <c r="AT25" s="33"/>
      <c r="AU25" s="33"/>
      <c r="AV25" s="33"/>
      <c r="AW25" s="33"/>
      <c r="AX25" s="33"/>
      <c r="AY25" s="33"/>
      <c r="AZ25" s="33"/>
      <c r="BA25" s="33"/>
      <c r="BB25" s="33"/>
      <c r="BC25" s="33"/>
      <c r="BD25" s="33"/>
      <c r="BE25" s="33"/>
      <c r="BF25" s="33"/>
      <c r="BG25" s="33"/>
      <c r="BH25" s="33"/>
      <c r="BI25" s="33"/>
      <c r="BJ25" s="33"/>
      <c r="BK25" s="33"/>
      <c r="BL25" s="33"/>
      <c r="BM25" s="33"/>
      <c r="BN25" s="33"/>
    </row>
    <row r="26" spans="1:30" ht="14.25">
      <c r="A26" s="11"/>
      <c r="B26" s="14"/>
      <c r="C26" s="12"/>
      <c r="D26" s="11"/>
      <c r="E26" s="12"/>
      <c r="F26" s="12"/>
      <c r="G26" s="11"/>
      <c r="H26" s="14"/>
      <c r="I26" s="12"/>
      <c r="J26" s="11"/>
      <c r="K26" s="14"/>
      <c r="L26" s="12"/>
      <c r="M26" s="11"/>
      <c r="N26" s="14"/>
      <c r="O26" s="12"/>
      <c r="P26" s="12"/>
      <c r="Q26" s="14"/>
      <c r="R26" s="12"/>
      <c r="S26" s="12"/>
      <c r="T26" s="12"/>
      <c r="U26" s="12"/>
      <c r="V26" s="12"/>
      <c r="W26" s="12"/>
      <c r="X26" s="12"/>
      <c r="Y26" s="12"/>
      <c r="Z26" s="12"/>
      <c r="AA26" s="12"/>
      <c r="AC26" s="12"/>
      <c r="AD26" s="12"/>
    </row>
    <row r="27" spans="1:66" ht="14.25">
      <c r="A27" s="36" t="s">
        <v>11</v>
      </c>
      <c r="B27" s="12">
        <v>44</v>
      </c>
      <c r="C27" s="12">
        <v>6131</v>
      </c>
      <c r="D27" s="11"/>
      <c r="E27" s="12">
        <v>48</v>
      </c>
      <c r="F27" s="12">
        <v>5962</v>
      </c>
      <c r="G27" s="11"/>
      <c r="H27" s="12">
        <f>SUM(H29:H30)</f>
        <v>58</v>
      </c>
      <c r="I27" s="12">
        <f>SUM(I29:I30)</f>
        <v>5094</v>
      </c>
      <c r="J27" s="11"/>
      <c r="K27" s="12">
        <f>SUM(K29:K30)</f>
        <v>36</v>
      </c>
      <c r="L27" s="12">
        <f>SUM(L29:L30)</f>
        <v>5277</v>
      </c>
      <c r="M27" s="11"/>
      <c r="N27" s="12">
        <f>SUM(N29:N30)</f>
        <v>31</v>
      </c>
      <c r="O27" s="12">
        <f>SUM(O29:O30)</f>
        <v>4747</v>
      </c>
      <c r="P27" s="12"/>
      <c r="Q27" s="12">
        <f>SUM(Q29:Q30)</f>
        <v>40</v>
      </c>
      <c r="R27" s="12">
        <f>SUM(R29:R30)</f>
        <v>4802</v>
      </c>
      <c r="S27" s="12"/>
      <c r="T27" s="12">
        <f>SUM(T29:T30)</f>
        <v>53</v>
      </c>
      <c r="U27" s="12">
        <f>SUM(U29:U30)</f>
        <v>4691</v>
      </c>
      <c r="V27" s="12"/>
      <c r="W27" s="12">
        <f>SUM(W29:W30)</f>
        <v>44</v>
      </c>
      <c r="X27" s="12">
        <f>SUM(X29:X30)</f>
        <v>4629</v>
      </c>
      <c r="Y27" s="12"/>
      <c r="Z27" s="12">
        <f>SUM(Z29:Z30)</f>
        <v>46</v>
      </c>
      <c r="AA27" s="12">
        <f>SUM(AA29:AA30)</f>
        <v>4892</v>
      </c>
      <c r="AC27" s="12">
        <f>SUM(AC29:AC30)</f>
        <v>42</v>
      </c>
      <c r="AD27" s="12">
        <f>SUM(AD29:AD30)</f>
        <v>4809</v>
      </c>
      <c r="AF27" s="12">
        <f>SUM(AF29:AF30)</f>
        <v>35</v>
      </c>
      <c r="AG27" s="12">
        <f>SUM(AG29:AG30)</f>
        <v>4682</v>
      </c>
      <c r="AI27" s="23">
        <f>SUM(AI34:AI40)</f>
        <v>34</v>
      </c>
      <c r="AJ27" s="22">
        <f>SUM(AJ34:AJ40)</f>
        <v>5992</v>
      </c>
      <c r="AL27" s="23">
        <v>42</v>
      </c>
      <c r="AM27" s="22">
        <v>6749</v>
      </c>
      <c r="AO27" s="14">
        <v>38</v>
      </c>
      <c r="AP27" s="12">
        <v>7289</v>
      </c>
      <c r="AR27" s="14">
        <f>SUM(AR29:AR30)</f>
        <v>46</v>
      </c>
      <c r="AS27" s="12">
        <v>8079</v>
      </c>
      <c r="AU27" s="14">
        <f>SUM(AU29:AU30)</f>
        <v>53</v>
      </c>
      <c r="AV27" s="12">
        <v>8935</v>
      </c>
      <c r="AX27" s="14">
        <f>SUM(AX29:AX30)</f>
        <v>51</v>
      </c>
      <c r="AY27" s="12">
        <v>9510</v>
      </c>
      <c r="BA27" s="39">
        <v>44</v>
      </c>
      <c r="BB27" s="38">
        <v>9431</v>
      </c>
      <c r="BD27" s="14">
        <f>SUM(BD29:BD30)</f>
        <v>52</v>
      </c>
      <c r="BE27" s="14">
        <v>9588</v>
      </c>
      <c r="BG27" s="12">
        <v>47</v>
      </c>
      <c r="BH27" s="12">
        <v>8741</v>
      </c>
      <c r="BJ27" s="12">
        <v>42</v>
      </c>
      <c r="BK27" s="12">
        <v>9296</v>
      </c>
      <c r="BM27" s="12">
        <v>51</v>
      </c>
      <c r="BN27" s="12">
        <v>8732</v>
      </c>
    </row>
    <row r="28" spans="1:66" ht="14.25">
      <c r="A28" s="37"/>
      <c r="B28" s="12"/>
      <c r="C28" s="12"/>
      <c r="E28" s="12"/>
      <c r="F28" s="12"/>
      <c r="H28" s="12"/>
      <c r="I28" s="12"/>
      <c r="K28" s="12"/>
      <c r="L28" s="12"/>
      <c r="N28" s="12"/>
      <c r="O28" s="12"/>
      <c r="P28" s="12"/>
      <c r="Q28" s="12"/>
      <c r="R28" s="12"/>
      <c r="S28" s="12"/>
      <c r="T28" s="12"/>
      <c r="U28" s="12"/>
      <c r="V28" s="12"/>
      <c r="W28" s="12"/>
      <c r="X28" s="12"/>
      <c r="Y28" s="12"/>
      <c r="Z28" s="12"/>
      <c r="AA28" s="12"/>
      <c r="AI28" s="22"/>
      <c r="AJ28" s="22"/>
      <c r="AL28" s="22"/>
      <c r="AM28" s="22"/>
      <c r="AO28" s="12"/>
      <c r="AP28" s="12"/>
      <c r="AR28" s="12"/>
      <c r="AS28" s="12"/>
      <c r="AU28" s="12"/>
      <c r="AV28" s="12"/>
      <c r="AX28" s="12"/>
      <c r="AY28" s="12"/>
      <c r="BA28" s="38" t="s">
        <v>6</v>
      </c>
      <c r="BB28" s="38" t="s">
        <v>6</v>
      </c>
      <c r="BD28" s="12"/>
      <c r="BE28" s="12"/>
      <c r="BG28" s="12" t="s">
        <v>6</v>
      </c>
      <c r="BH28" s="12" t="s">
        <v>6</v>
      </c>
      <c r="BJ28" s="12" t="s">
        <v>6</v>
      </c>
      <c r="BK28" s="12" t="s">
        <v>6</v>
      </c>
      <c r="BM28" s="12" t="s">
        <v>6</v>
      </c>
      <c r="BN28" s="12" t="s">
        <v>6</v>
      </c>
    </row>
    <row r="29" spans="1:66" ht="14.25">
      <c r="A29" s="36" t="s">
        <v>0</v>
      </c>
      <c r="B29" s="12">
        <v>28</v>
      </c>
      <c r="C29" s="12">
        <v>3659</v>
      </c>
      <c r="D29" s="11"/>
      <c r="E29" s="12">
        <v>30</v>
      </c>
      <c r="F29" s="12">
        <v>3592</v>
      </c>
      <c r="G29" s="11"/>
      <c r="H29" s="12">
        <v>41</v>
      </c>
      <c r="I29" s="12">
        <v>3522</v>
      </c>
      <c r="J29" s="11"/>
      <c r="K29" s="12">
        <v>28</v>
      </c>
      <c r="L29" s="12">
        <v>3652</v>
      </c>
      <c r="M29" s="11"/>
      <c r="N29" s="12">
        <v>24</v>
      </c>
      <c r="O29" s="12">
        <v>3183</v>
      </c>
      <c r="P29" s="12"/>
      <c r="Q29" s="12">
        <v>28</v>
      </c>
      <c r="R29" s="12">
        <v>3257</v>
      </c>
      <c r="S29" s="12"/>
      <c r="T29" s="12">
        <v>39</v>
      </c>
      <c r="U29" s="12">
        <v>3176</v>
      </c>
      <c r="V29" s="12"/>
      <c r="W29" s="12">
        <v>33</v>
      </c>
      <c r="X29" s="12">
        <v>3120</v>
      </c>
      <c r="Y29" s="12"/>
      <c r="Z29" s="12">
        <v>40</v>
      </c>
      <c r="AA29" s="12">
        <v>3296</v>
      </c>
      <c r="AC29" s="12">
        <v>34</v>
      </c>
      <c r="AD29" s="12">
        <v>3215</v>
      </c>
      <c r="AF29" s="12">
        <v>28</v>
      </c>
      <c r="AG29" s="12">
        <v>3158</v>
      </c>
      <c r="AI29" s="22">
        <v>27</v>
      </c>
      <c r="AJ29" s="22">
        <v>3405</v>
      </c>
      <c r="AL29" s="22">
        <v>32</v>
      </c>
      <c r="AM29" s="22">
        <v>3934</v>
      </c>
      <c r="AO29" s="12">
        <v>35</v>
      </c>
      <c r="AP29" s="12">
        <v>6151</v>
      </c>
      <c r="AR29" s="12">
        <v>43</v>
      </c>
      <c r="AS29" s="12">
        <v>6877</v>
      </c>
      <c r="AU29" s="12">
        <v>47</v>
      </c>
      <c r="AV29" s="12">
        <v>7467</v>
      </c>
      <c r="AX29" s="12">
        <v>46</v>
      </c>
      <c r="AY29" s="12">
        <v>8025</v>
      </c>
      <c r="BA29" s="38">
        <v>41</v>
      </c>
      <c r="BB29" s="38">
        <v>7956</v>
      </c>
      <c r="BD29" s="14">
        <v>43</v>
      </c>
      <c r="BE29" s="14">
        <v>8120</v>
      </c>
      <c r="BG29" s="12">
        <v>42</v>
      </c>
      <c r="BH29" s="12">
        <v>7424</v>
      </c>
      <c r="BJ29" s="12">
        <v>38</v>
      </c>
      <c r="BK29" s="12">
        <v>7830</v>
      </c>
      <c r="BM29" s="12">
        <v>46</v>
      </c>
      <c r="BN29" s="12">
        <v>7306</v>
      </c>
    </row>
    <row r="30" spans="1:66" ht="14.25">
      <c r="A30" s="36" t="s">
        <v>1</v>
      </c>
      <c r="B30" s="12">
        <v>16</v>
      </c>
      <c r="C30" s="12">
        <v>1536</v>
      </c>
      <c r="D30" s="11"/>
      <c r="E30" s="12">
        <v>11</v>
      </c>
      <c r="F30" s="12">
        <v>1547</v>
      </c>
      <c r="G30" s="11"/>
      <c r="H30" s="12">
        <v>17</v>
      </c>
      <c r="I30" s="12">
        <v>1572</v>
      </c>
      <c r="J30" s="11"/>
      <c r="K30" s="12">
        <v>8</v>
      </c>
      <c r="L30" s="12">
        <v>1625</v>
      </c>
      <c r="M30" s="11"/>
      <c r="N30" s="12">
        <v>7</v>
      </c>
      <c r="O30" s="12">
        <v>1564</v>
      </c>
      <c r="P30" s="12"/>
      <c r="Q30" s="12">
        <v>12</v>
      </c>
      <c r="R30" s="12">
        <v>1545</v>
      </c>
      <c r="S30" s="12"/>
      <c r="T30" s="12">
        <v>14</v>
      </c>
      <c r="U30" s="12">
        <v>1515</v>
      </c>
      <c r="V30" s="12"/>
      <c r="W30" s="12">
        <v>11</v>
      </c>
      <c r="X30" s="12">
        <v>1509</v>
      </c>
      <c r="Y30" s="12"/>
      <c r="Z30" s="12">
        <v>6</v>
      </c>
      <c r="AA30" s="12">
        <v>1596</v>
      </c>
      <c r="AC30" s="12">
        <v>8</v>
      </c>
      <c r="AD30" s="12">
        <v>1594</v>
      </c>
      <c r="AF30" s="12">
        <v>7</v>
      </c>
      <c r="AG30" s="12">
        <v>1524</v>
      </c>
      <c r="AI30" s="22">
        <v>6</v>
      </c>
      <c r="AJ30" s="22">
        <v>1601</v>
      </c>
      <c r="AL30" s="22">
        <v>9</v>
      </c>
      <c r="AM30" s="22">
        <v>1732</v>
      </c>
      <c r="AO30" s="12">
        <v>3</v>
      </c>
      <c r="AP30" s="12">
        <v>1136</v>
      </c>
      <c r="AR30" s="12">
        <v>3</v>
      </c>
      <c r="AS30" s="12">
        <v>1197</v>
      </c>
      <c r="AU30" s="12">
        <v>6</v>
      </c>
      <c r="AV30" s="12">
        <v>1466</v>
      </c>
      <c r="AX30" s="12">
        <v>5</v>
      </c>
      <c r="AY30" s="12">
        <v>1482</v>
      </c>
      <c r="BA30" s="38">
        <v>3</v>
      </c>
      <c r="BB30" s="38">
        <v>1471</v>
      </c>
      <c r="BD30" s="14">
        <v>9</v>
      </c>
      <c r="BE30" s="14">
        <v>1464</v>
      </c>
      <c r="BG30" s="12">
        <v>5</v>
      </c>
      <c r="BH30" s="12">
        <v>1310</v>
      </c>
      <c r="BJ30" s="12">
        <v>4</v>
      </c>
      <c r="BK30" s="12">
        <v>1461</v>
      </c>
      <c r="BM30" s="12">
        <v>5</v>
      </c>
      <c r="BN30" s="12">
        <v>1424</v>
      </c>
    </row>
    <row r="31" spans="1:66" ht="14.25">
      <c r="A31" s="37"/>
      <c r="B31" s="12"/>
      <c r="C31" s="12"/>
      <c r="E31" s="12"/>
      <c r="F31" s="12"/>
      <c r="H31" s="12"/>
      <c r="K31" s="12"/>
      <c r="N31" s="12"/>
      <c r="O31" s="12"/>
      <c r="P31" s="12"/>
      <c r="Q31" s="12"/>
      <c r="R31" s="12"/>
      <c r="S31" s="12"/>
      <c r="T31" s="12"/>
      <c r="U31" s="12"/>
      <c r="V31" s="12"/>
      <c r="W31" s="12"/>
      <c r="X31" s="12"/>
      <c r="Y31" s="12"/>
      <c r="Z31" s="12"/>
      <c r="AA31" s="12"/>
      <c r="AC31" s="12"/>
      <c r="AD31" s="12"/>
      <c r="AF31" s="12"/>
      <c r="AG31" s="12"/>
      <c r="AI31" s="22"/>
      <c r="AJ31" s="22"/>
      <c r="AL31" s="22"/>
      <c r="AM31" s="22"/>
      <c r="AO31" s="12"/>
      <c r="AP31" s="12"/>
      <c r="AR31" s="12"/>
      <c r="AS31" s="12"/>
      <c r="AU31" s="12"/>
      <c r="AV31" s="12"/>
      <c r="AX31" s="12"/>
      <c r="AY31" s="12"/>
      <c r="BA31" s="38"/>
      <c r="BB31" s="38"/>
      <c r="BD31" s="12"/>
      <c r="BE31" s="12"/>
      <c r="BG31" s="12"/>
      <c r="BH31" s="12"/>
      <c r="BJ31" s="12"/>
      <c r="BK31" s="12"/>
      <c r="BM31" s="12"/>
      <c r="BN31" s="12"/>
    </row>
    <row r="32" spans="1:66" ht="16.5">
      <c r="A32" s="37" t="s">
        <v>18</v>
      </c>
      <c r="B32" s="14">
        <v>40</v>
      </c>
      <c r="C32" s="12">
        <v>6140</v>
      </c>
      <c r="E32" s="12">
        <v>45</v>
      </c>
      <c r="F32" s="12">
        <v>5929</v>
      </c>
      <c r="H32" s="14">
        <f>SUM(H34:H40)</f>
        <v>57</v>
      </c>
      <c r="I32" s="12">
        <f>SUM(I34:I40)</f>
        <v>5883</v>
      </c>
      <c r="K32" s="14">
        <f>SUM(K34:K40)</f>
        <v>36</v>
      </c>
      <c r="L32" s="12">
        <f>SUM(L34:L40)</f>
        <v>6058</v>
      </c>
      <c r="N32" s="14">
        <f>SUM(N34:N40)</f>
        <v>29</v>
      </c>
      <c r="O32" s="12">
        <f>SUM(O34:O40)</f>
        <v>5405</v>
      </c>
      <c r="P32" s="12"/>
      <c r="Q32" s="14">
        <f>SUM(Q34:Q40)</f>
        <v>42</v>
      </c>
      <c r="R32" s="12">
        <f>SUM(R34:R40)</f>
        <v>5422</v>
      </c>
      <c r="S32" s="12"/>
      <c r="T32" s="12">
        <f>SUM(T34:T40)</f>
        <v>50</v>
      </c>
      <c r="U32" s="12">
        <f>SUM(U34:U40)</f>
        <v>5373</v>
      </c>
      <c r="V32" s="12"/>
      <c r="W32" s="12">
        <f>SUM(W34:W40)</f>
        <v>45</v>
      </c>
      <c r="X32" s="12">
        <f>SUM(X34:X40)</f>
        <v>5426</v>
      </c>
      <c r="Y32" s="12"/>
      <c r="Z32" s="12">
        <f>SUM(Z34:Z40)</f>
        <v>47</v>
      </c>
      <c r="AA32" s="12">
        <f>SUM(AA34:AA40)</f>
        <v>5680</v>
      </c>
      <c r="AC32" s="12">
        <f>SUM(AC34:AC40)</f>
        <v>41</v>
      </c>
      <c r="AD32" s="12">
        <f>SUM(AD34:AD40)</f>
        <v>5690</v>
      </c>
      <c r="AF32" s="14">
        <f>SUM(AF34:AF40)</f>
        <v>38</v>
      </c>
      <c r="AG32" s="12">
        <f>SUM(AG34:AG40)</f>
        <v>5581</v>
      </c>
      <c r="AI32" s="23" t="s">
        <v>26</v>
      </c>
      <c r="AJ32" s="23" t="s">
        <v>26</v>
      </c>
      <c r="AL32" s="23" t="s">
        <v>26</v>
      </c>
      <c r="AM32" s="23" t="s">
        <v>26</v>
      </c>
      <c r="AO32" s="23" t="s">
        <v>26</v>
      </c>
      <c r="AP32" s="23" t="s">
        <v>26</v>
      </c>
      <c r="AR32" s="23" t="s">
        <v>26</v>
      </c>
      <c r="AS32" s="23" t="s">
        <v>26</v>
      </c>
      <c r="AU32" s="23" t="s">
        <v>26</v>
      </c>
      <c r="AV32" s="23" t="s">
        <v>26</v>
      </c>
      <c r="AX32" s="23" t="s">
        <v>26</v>
      </c>
      <c r="AY32" s="23" t="s">
        <v>26</v>
      </c>
      <c r="BA32" s="23" t="s">
        <v>26</v>
      </c>
      <c r="BB32" s="23" t="s">
        <v>26</v>
      </c>
      <c r="BD32" s="23" t="s">
        <v>26</v>
      </c>
      <c r="BE32" s="23" t="s">
        <v>26</v>
      </c>
      <c r="BG32" s="23" t="s">
        <v>26</v>
      </c>
      <c r="BH32" s="23" t="s">
        <v>26</v>
      </c>
      <c r="BJ32" s="23" t="s">
        <v>26</v>
      </c>
      <c r="BK32" s="23" t="s">
        <v>26</v>
      </c>
      <c r="BM32" s="23" t="s">
        <v>26</v>
      </c>
      <c r="BN32" s="23" t="s">
        <v>26</v>
      </c>
    </row>
    <row r="33" spans="1:33" ht="14.25">
      <c r="A33" s="36" t="s">
        <v>2</v>
      </c>
      <c r="B33" s="12"/>
      <c r="C33" s="12"/>
      <c r="D33" s="11"/>
      <c r="E33" s="12"/>
      <c r="F33" s="12"/>
      <c r="G33" s="11"/>
      <c r="H33" s="12"/>
      <c r="I33" s="12"/>
      <c r="J33" s="11"/>
      <c r="K33" s="12"/>
      <c r="L33" s="12"/>
      <c r="M33" s="11"/>
      <c r="N33" s="12"/>
      <c r="O33" s="12"/>
      <c r="P33" s="12"/>
      <c r="Q33" s="12"/>
      <c r="R33" s="12"/>
      <c r="S33" s="12"/>
      <c r="T33" s="12"/>
      <c r="U33" s="12"/>
      <c r="V33" s="12"/>
      <c r="W33" s="12"/>
      <c r="X33" s="12"/>
      <c r="Y33" s="12"/>
      <c r="Z33" s="12"/>
      <c r="AA33" s="12"/>
      <c r="AC33" s="12"/>
      <c r="AD33" s="12"/>
      <c r="AF33" s="12"/>
      <c r="AG33" s="12"/>
    </row>
    <row r="34" spans="1:66" ht="14.25">
      <c r="A34" s="36" t="s">
        <v>16</v>
      </c>
      <c r="B34" s="14">
        <v>0</v>
      </c>
      <c r="C34" s="12">
        <v>10</v>
      </c>
      <c r="D34" s="13"/>
      <c r="E34" s="14">
        <v>0</v>
      </c>
      <c r="F34" s="12">
        <v>27</v>
      </c>
      <c r="G34" s="13"/>
      <c r="H34" s="14">
        <v>0</v>
      </c>
      <c r="I34" s="12">
        <v>9</v>
      </c>
      <c r="J34" s="13"/>
      <c r="K34" s="14">
        <v>0</v>
      </c>
      <c r="L34" s="12">
        <v>19</v>
      </c>
      <c r="M34" s="13"/>
      <c r="N34" s="14">
        <v>0</v>
      </c>
      <c r="O34" s="12">
        <v>21</v>
      </c>
      <c r="P34" s="12"/>
      <c r="Q34" s="14">
        <v>0</v>
      </c>
      <c r="R34" s="12">
        <v>23</v>
      </c>
      <c r="S34" s="12"/>
      <c r="T34" s="14">
        <v>0</v>
      </c>
      <c r="U34" s="12">
        <v>18</v>
      </c>
      <c r="V34" s="12"/>
      <c r="W34" s="14">
        <v>0</v>
      </c>
      <c r="X34" s="12">
        <v>18</v>
      </c>
      <c r="Y34" s="12"/>
      <c r="Z34" s="14">
        <v>1</v>
      </c>
      <c r="AA34" s="12">
        <v>20</v>
      </c>
      <c r="AC34" s="14">
        <v>0</v>
      </c>
      <c r="AD34" s="12">
        <v>25</v>
      </c>
      <c r="AF34" s="14">
        <v>0</v>
      </c>
      <c r="AG34" s="12">
        <v>23</v>
      </c>
      <c r="AI34" s="23">
        <v>1</v>
      </c>
      <c r="AJ34" s="22">
        <v>30</v>
      </c>
      <c r="AL34" s="23">
        <v>0</v>
      </c>
      <c r="AM34" s="22">
        <v>29</v>
      </c>
      <c r="AO34" s="14">
        <v>0</v>
      </c>
      <c r="AP34" s="12">
        <v>31</v>
      </c>
      <c r="AR34" s="14">
        <v>0</v>
      </c>
      <c r="AS34" s="12">
        <v>51</v>
      </c>
      <c r="AU34" s="14">
        <v>1</v>
      </c>
      <c r="AV34" s="12">
        <v>54</v>
      </c>
      <c r="AX34" s="14">
        <v>0</v>
      </c>
      <c r="AY34" s="12">
        <v>53</v>
      </c>
      <c r="BA34" s="39">
        <v>0</v>
      </c>
      <c r="BB34" s="38">
        <v>64</v>
      </c>
      <c r="BD34" s="14">
        <v>1</v>
      </c>
      <c r="BE34" s="14">
        <v>46</v>
      </c>
      <c r="BG34" s="14">
        <v>0</v>
      </c>
      <c r="BH34" s="12">
        <v>51</v>
      </c>
      <c r="BJ34" s="14">
        <v>0</v>
      </c>
      <c r="BK34" s="12">
        <v>54</v>
      </c>
      <c r="BM34" s="14">
        <v>0</v>
      </c>
      <c r="BN34" s="12">
        <v>55</v>
      </c>
    </row>
    <row r="35" spans="1:66" ht="14.25">
      <c r="A35" s="36" t="s">
        <v>12</v>
      </c>
      <c r="B35" s="12">
        <f>1+4</f>
        <v>5</v>
      </c>
      <c r="C35" s="12">
        <f>145+331</f>
        <v>476</v>
      </c>
      <c r="D35" s="13"/>
      <c r="E35" s="12">
        <v>2</v>
      </c>
      <c r="F35" s="12">
        <f>121+363</f>
        <v>484</v>
      </c>
      <c r="G35" s="13"/>
      <c r="H35" s="12">
        <v>2</v>
      </c>
      <c r="I35" s="12">
        <v>579</v>
      </c>
      <c r="J35" s="13"/>
      <c r="K35" s="12">
        <v>3</v>
      </c>
      <c r="L35" s="12">
        <v>602</v>
      </c>
      <c r="M35" s="13"/>
      <c r="N35" s="12">
        <v>2</v>
      </c>
      <c r="O35" s="12">
        <v>597</v>
      </c>
      <c r="P35" s="12"/>
      <c r="Q35" s="12">
        <v>6</v>
      </c>
      <c r="R35" s="12">
        <v>646</v>
      </c>
      <c r="S35" s="12"/>
      <c r="T35" s="12">
        <v>6</v>
      </c>
      <c r="U35" s="12">
        <v>711</v>
      </c>
      <c r="V35" s="12"/>
      <c r="W35" s="12">
        <v>5</v>
      </c>
      <c r="X35" s="12">
        <v>820</v>
      </c>
      <c r="Y35" s="12"/>
      <c r="Z35" s="12">
        <v>5</v>
      </c>
      <c r="AA35" s="12">
        <v>969</v>
      </c>
      <c r="AC35" s="12">
        <v>4</v>
      </c>
      <c r="AD35" s="12">
        <v>1062</v>
      </c>
      <c r="AF35" s="12">
        <v>5</v>
      </c>
      <c r="AG35" s="12">
        <v>1132</v>
      </c>
      <c r="AI35" s="22">
        <v>1</v>
      </c>
      <c r="AJ35" s="22">
        <v>1175</v>
      </c>
      <c r="AL35" s="22">
        <v>6</v>
      </c>
      <c r="AM35" s="22">
        <v>1419</v>
      </c>
      <c r="AO35" s="12">
        <v>7</v>
      </c>
      <c r="AP35" s="12">
        <v>2051</v>
      </c>
      <c r="AR35" s="12">
        <v>12</v>
      </c>
      <c r="AS35" s="12">
        <v>2066</v>
      </c>
      <c r="AU35" s="12">
        <v>12</v>
      </c>
      <c r="AV35" s="12">
        <v>2339</v>
      </c>
      <c r="AX35" s="12">
        <v>12</v>
      </c>
      <c r="AY35" s="12">
        <v>2508</v>
      </c>
      <c r="BA35" s="38">
        <v>6</v>
      </c>
      <c r="BB35" s="38">
        <v>2505</v>
      </c>
      <c r="BD35" s="14">
        <v>11</v>
      </c>
      <c r="BE35" s="14">
        <v>2571</v>
      </c>
      <c r="BG35" s="12">
        <v>12</v>
      </c>
      <c r="BH35" s="12">
        <v>2456</v>
      </c>
      <c r="BJ35" s="12">
        <v>14</v>
      </c>
      <c r="BK35" s="12">
        <v>2823</v>
      </c>
      <c r="BM35" s="12">
        <v>19</v>
      </c>
      <c r="BN35" s="12">
        <v>2806</v>
      </c>
    </row>
    <row r="36" spans="1:66" ht="14.25">
      <c r="A36" s="36" t="s">
        <v>13</v>
      </c>
      <c r="B36" s="12">
        <f>3+4+2</f>
        <v>9</v>
      </c>
      <c r="C36" s="12">
        <f>569+517+747</f>
        <v>1833</v>
      </c>
      <c r="D36" s="13"/>
      <c r="E36" s="12">
        <f>5+4+2</f>
        <v>11</v>
      </c>
      <c r="F36" s="12">
        <f>604+478+706</f>
        <v>1788</v>
      </c>
      <c r="G36" s="13"/>
      <c r="H36" s="12">
        <v>13</v>
      </c>
      <c r="I36" s="12">
        <v>1834</v>
      </c>
      <c r="J36" s="13"/>
      <c r="K36" s="12">
        <v>11</v>
      </c>
      <c r="L36" s="12">
        <v>1918</v>
      </c>
      <c r="M36" s="13"/>
      <c r="N36" s="12">
        <v>6</v>
      </c>
      <c r="O36" s="12">
        <v>1714</v>
      </c>
      <c r="P36" s="12"/>
      <c r="Q36" s="12">
        <v>7</v>
      </c>
      <c r="R36" s="12">
        <v>1732</v>
      </c>
      <c r="S36" s="12"/>
      <c r="T36" s="12">
        <v>6</v>
      </c>
      <c r="U36" s="12">
        <v>1716</v>
      </c>
      <c r="V36" s="12"/>
      <c r="W36" s="12">
        <v>10</v>
      </c>
      <c r="X36" s="12">
        <v>1683</v>
      </c>
      <c r="Y36" s="12"/>
      <c r="Z36" s="12">
        <v>14</v>
      </c>
      <c r="AA36" s="12">
        <v>1777</v>
      </c>
      <c r="AC36" s="12">
        <v>10</v>
      </c>
      <c r="AD36" s="12">
        <v>1840</v>
      </c>
      <c r="AF36" s="12">
        <v>6</v>
      </c>
      <c r="AG36" s="12">
        <v>1780</v>
      </c>
      <c r="AI36" s="22">
        <v>9</v>
      </c>
      <c r="AJ36" s="22">
        <v>1948</v>
      </c>
      <c r="AL36" s="22">
        <v>7</v>
      </c>
      <c r="AM36" s="22">
        <v>2165</v>
      </c>
      <c r="AO36" s="12">
        <v>8</v>
      </c>
      <c r="AP36" s="12">
        <v>2003</v>
      </c>
      <c r="AR36" s="12">
        <v>10</v>
      </c>
      <c r="AS36" s="12">
        <v>2292</v>
      </c>
      <c r="AU36" s="12">
        <v>9</v>
      </c>
      <c r="AV36" s="12">
        <v>2525</v>
      </c>
      <c r="AX36" s="12">
        <v>7</v>
      </c>
      <c r="AY36" s="12">
        <v>2826</v>
      </c>
      <c r="BA36" s="38">
        <v>11</v>
      </c>
      <c r="BB36" s="38">
        <v>2939</v>
      </c>
      <c r="BD36" s="14">
        <v>11</v>
      </c>
      <c r="BE36" s="14">
        <v>3008</v>
      </c>
      <c r="BG36" s="12">
        <v>10</v>
      </c>
      <c r="BH36" s="12">
        <v>2620</v>
      </c>
      <c r="BJ36" s="12">
        <v>13</v>
      </c>
      <c r="BK36" s="12">
        <v>2779</v>
      </c>
      <c r="BM36" s="12">
        <v>12</v>
      </c>
      <c r="BN36" s="12">
        <v>2456</v>
      </c>
    </row>
    <row r="37" spans="1:66" ht="14.25">
      <c r="A37" s="36" t="s">
        <v>14</v>
      </c>
      <c r="B37" s="12">
        <f>1+1+1</f>
        <v>3</v>
      </c>
      <c r="C37" s="12">
        <f>746+544+389+327</f>
        <v>2006</v>
      </c>
      <c r="D37" s="13"/>
      <c r="E37" s="12">
        <f>5+1+3+3</f>
        <v>12</v>
      </c>
      <c r="F37" s="12">
        <f>664+502+394+355</f>
        <v>1915</v>
      </c>
      <c r="G37" s="13"/>
      <c r="H37" s="12">
        <v>18</v>
      </c>
      <c r="I37" s="12">
        <v>1794</v>
      </c>
      <c r="J37" s="13"/>
      <c r="K37" s="12">
        <v>3</v>
      </c>
      <c r="L37" s="12">
        <v>1872</v>
      </c>
      <c r="M37" s="13"/>
      <c r="N37" s="12">
        <v>12</v>
      </c>
      <c r="O37" s="12">
        <v>1621</v>
      </c>
      <c r="P37" s="12"/>
      <c r="Q37" s="12">
        <v>9</v>
      </c>
      <c r="R37" s="12">
        <v>1611</v>
      </c>
      <c r="S37" s="12"/>
      <c r="T37" s="12">
        <v>19</v>
      </c>
      <c r="U37" s="12">
        <v>1524</v>
      </c>
      <c r="V37" s="12"/>
      <c r="W37" s="12">
        <v>11</v>
      </c>
      <c r="X37" s="12">
        <v>1573</v>
      </c>
      <c r="Y37" s="12"/>
      <c r="Z37" s="12">
        <v>10</v>
      </c>
      <c r="AA37" s="12">
        <v>1554</v>
      </c>
      <c r="AC37" s="12">
        <v>11</v>
      </c>
      <c r="AD37" s="12">
        <v>1532</v>
      </c>
      <c r="AF37" s="12">
        <v>9</v>
      </c>
      <c r="AG37" s="12">
        <v>1505</v>
      </c>
      <c r="AI37" s="22">
        <v>11</v>
      </c>
      <c r="AJ37" s="22">
        <v>1672</v>
      </c>
      <c r="AL37" s="22">
        <v>14</v>
      </c>
      <c r="AM37" s="22">
        <v>2034</v>
      </c>
      <c r="AO37" s="12">
        <v>8</v>
      </c>
      <c r="AP37" s="12">
        <v>2129</v>
      </c>
      <c r="AR37" s="12">
        <v>12</v>
      </c>
      <c r="AS37" s="12">
        <v>2411</v>
      </c>
      <c r="AU37" s="12">
        <v>16</v>
      </c>
      <c r="AV37" s="12">
        <v>2828</v>
      </c>
      <c r="AX37" s="12">
        <v>14</v>
      </c>
      <c r="AY37" s="12">
        <v>3034</v>
      </c>
      <c r="BA37" s="38">
        <v>15</v>
      </c>
      <c r="BB37" s="38">
        <v>2871</v>
      </c>
      <c r="BD37" s="14">
        <v>19</v>
      </c>
      <c r="BE37" s="14">
        <v>2928</v>
      </c>
      <c r="BG37" s="12">
        <v>13</v>
      </c>
      <c r="BH37" s="12">
        <v>2737</v>
      </c>
      <c r="BJ37" s="12">
        <v>8</v>
      </c>
      <c r="BK37" s="12">
        <v>2737</v>
      </c>
      <c r="BM37" s="12">
        <v>9</v>
      </c>
      <c r="BN37" s="12">
        <v>2584</v>
      </c>
    </row>
    <row r="38" spans="1:66" ht="14.25">
      <c r="A38" s="36" t="s">
        <v>15</v>
      </c>
      <c r="B38" s="12">
        <f>5+3+3+4</f>
        <v>15</v>
      </c>
      <c r="C38" s="12">
        <f>359+352+269+165</f>
        <v>1145</v>
      </c>
      <c r="D38" s="11"/>
      <c r="E38" s="12">
        <f>4+9+2+4</f>
        <v>19</v>
      </c>
      <c r="F38" s="12">
        <f>327+329+242+122</f>
        <v>1020</v>
      </c>
      <c r="G38" s="11"/>
      <c r="H38" s="12">
        <v>17</v>
      </c>
      <c r="I38" s="12">
        <v>982</v>
      </c>
      <c r="J38" s="11"/>
      <c r="K38" s="12">
        <v>11</v>
      </c>
      <c r="L38" s="12">
        <v>1023</v>
      </c>
      <c r="M38" s="11"/>
      <c r="N38" s="12">
        <v>3</v>
      </c>
      <c r="O38" s="12">
        <v>886</v>
      </c>
      <c r="P38" s="12"/>
      <c r="Q38" s="12">
        <v>13</v>
      </c>
      <c r="R38" s="12">
        <v>891</v>
      </c>
      <c r="S38" s="12"/>
      <c r="T38" s="12">
        <v>15</v>
      </c>
      <c r="U38" s="12">
        <v>880</v>
      </c>
      <c r="V38" s="12"/>
      <c r="W38" s="12">
        <v>16</v>
      </c>
      <c r="X38" s="12">
        <v>820</v>
      </c>
      <c r="Y38" s="12"/>
      <c r="Z38" s="12">
        <v>7</v>
      </c>
      <c r="AA38" s="12">
        <v>772</v>
      </c>
      <c r="AC38" s="12">
        <v>12</v>
      </c>
      <c r="AD38" s="12">
        <v>754</v>
      </c>
      <c r="AF38" s="12">
        <v>10</v>
      </c>
      <c r="AG38" s="12">
        <v>676</v>
      </c>
      <c r="AI38" s="22">
        <v>7</v>
      </c>
      <c r="AJ38" s="22">
        <v>755</v>
      </c>
      <c r="AL38" s="22">
        <v>11</v>
      </c>
      <c r="AM38" s="22">
        <v>721</v>
      </c>
      <c r="AO38" s="12">
        <v>10</v>
      </c>
      <c r="AP38" s="12">
        <v>735</v>
      </c>
      <c r="AR38" s="12">
        <v>7</v>
      </c>
      <c r="AS38" s="12">
        <v>801</v>
      </c>
      <c r="AU38" s="12">
        <v>11</v>
      </c>
      <c r="AV38" s="12">
        <v>776</v>
      </c>
      <c r="AX38" s="12">
        <v>7</v>
      </c>
      <c r="AY38" s="12">
        <v>706</v>
      </c>
      <c r="BA38" s="38">
        <v>9</v>
      </c>
      <c r="BB38" s="38">
        <v>638</v>
      </c>
      <c r="BD38" s="14">
        <v>4</v>
      </c>
      <c r="BE38" s="14">
        <v>643</v>
      </c>
      <c r="BG38" s="12">
        <v>7</v>
      </c>
      <c r="BH38" s="12">
        <v>535</v>
      </c>
      <c r="BJ38" s="12">
        <v>4</v>
      </c>
      <c r="BK38" s="12">
        <v>557</v>
      </c>
      <c r="BM38" s="12">
        <v>9</v>
      </c>
      <c r="BN38" s="12">
        <v>476</v>
      </c>
    </row>
    <row r="39" spans="1:66" ht="14.25">
      <c r="A39" s="36" t="s">
        <v>3</v>
      </c>
      <c r="B39" s="12">
        <f>3+3+1</f>
        <v>7</v>
      </c>
      <c r="C39" s="12">
        <f>77+38+20+21</f>
        <v>156</v>
      </c>
      <c r="D39" s="11"/>
      <c r="E39" s="12">
        <v>1</v>
      </c>
      <c r="F39" s="12">
        <f>85+39+33+17</f>
        <v>174</v>
      </c>
      <c r="G39" s="11"/>
      <c r="H39" s="12">
        <v>4</v>
      </c>
      <c r="I39" s="12">
        <v>135</v>
      </c>
      <c r="J39" s="11"/>
      <c r="K39" s="12">
        <v>7</v>
      </c>
      <c r="L39" s="12">
        <v>155</v>
      </c>
      <c r="M39" s="11"/>
      <c r="N39" s="12">
        <v>6</v>
      </c>
      <c r="O39" s="12">
        <v>135</v>
      </c>
      <c r="P39" s="12"/>
      <c r="Q39" s="12">
        <v>6</v>
      </c>
      <c r="R39" s="12">
        <v>140</v>
      </c>
      <c r="S39" s="12"/>
      <c r="T39" s="12">
        <v>3</v>
      </c>
      <c r="U39" s="12">
        <v>162</v>
      </c>
      <c r="V39" s="12"/>
      <c r="W39" s="12">
        <v>2</v>
      </c>
      <c r="X39" s="12">
        <v>115</v>
      </c>
      <c r="Y39" s="12"/>
      <c r="Z39" s="12">
        <v>8</v>
      </c>
      <c r="AA39" s="12">
        <v>130</v>
      </c>
      <c r="AC39" s="12">
        <v>3</v>
      </c>
      <c r="AD39" s="12">
        <v>109</v>
      </c>
      <c r="AF39" s="12">
        <v>6</v>
      </c>
      <c r="AG39" s="12">
        <v>93</v>
      </c>
      <c r="AI39" s="22">
        <v>3</v>
      </c>
      <c r="AJ39" s="22">
        <v>94</v>
      </c>
      <c r="AL39" s="22">
        <v>3</v>
      </c>
      <c r="AM39" s="22">
        <v>114</v>
      </c>
      <c r="AO39" s="12">
        <v>5</v>
      </c>
      <c r="AP39" s="12">
        <v>118</v>
      </c>
      <c r="AR39" s="12">
        <v>4</v>
      </c>
      <c r="AS39" s="12">
        <v>153</v>
      </c>
      <c r="AU39" s="12">
        <v>3</v>
      </c>
      <c r="AV39" s="12">
        <v>160</v>
      </c>
      <c r="AX39" s="12">
        <v>5</v>
      </c>
      <c r="AY39" s="12">
        <v>146</v>
      </c>
      <c r="BA39" s="38">
        <v>1</v>
      </c>
      <c r="BB39" s="38">
        <v>140</v>
      </c>
      <c r="BD39" s="14">
        <v>6</v>
      </c>
      <c r="BE39" s="14">
        <v>142</v>
      </c>
      <c r="BG39" s="12">
        <v>4</v>
      </c>
      <c r="BH39" s="12">
        <v>122</v>
      </c>
      <c r="BJ39" s="12">
        <v>3</v>
      </c>
      <c r="BK39" s="12">
        <v>123</v>
      </c>
      <c r="BM39" s="12">
        <v>2</v>
      </c>
      <c r="BN39" s="12">
        <v>108</v>
      </c>
    </row>
    <row r="40" spans="1:66" ht="14.25">
      <c r="A40" s="36" t="s">
        <v>4</v>
      </c>
      <c r="B40" s="16">
        <v>1</v>
      </c>
      <c r="C40" s="15">
        <v>514</v>
      </c>
      <c r="D40" s="11"/>
      <c r="E40" s="14">
        <v>0</v>
      </c>
      <c r="F40" s="15">
        <v>521</v>
      </c>
      <c r="G40" s="11"/>
      <c r="H40" s="16">
        <v>3</v>
      </c>
      <c r="I40" s="15">
        <v>550</v>
      </c>
      <c r="J40" s="11"/>
      <c r="K40" s="16">
        <v>1</v>
      </c>
      <c r="L40" s="15">
        <v>469</v>
      </c>
      <c r="M40" s="11"/>
      <c r="N40" s="14">
        <v>0</v>
      </c>
      <c r="O40" s="15">
        <v>431</v>
      </c>
      <c r="P40" s="15"/>
      <c r="Q40" s="16">
        <v>1</v>
      </c>
      <c r="R40" s="15">
        <v>379</v>
      </c>
      <c r="S40" s="15"/>
      <c r="T40" s="16">
        <v>1</v>
      </c>
      <c r="U40" s="15">
        <v>362</v>
      </c>
      <c r="V40" s="15"/>
      <c r="W40" s="16">
        <v>1</v>
      </c>
      <c r="X40" s="15">
        <v>397</v>
      </c>
      <c r="Y40" s="15"/>
      <c r="Z40" s="16">
        <v>2</v>
      </c>
      <c r="AA40" s="15">
        <v>458</v>
      </c>
      <c r="AC40" s="16">
        <v>1</v>
      </c>
      <c r="AD40" s="15">
        <v>368</v>
      </c>
      <c r="AF40" s="16">
        <v>2</v>
      </c>
      <c r="AG40" s="15">
        <v>372</v>
      </c>
      <c r="AI40" s="24">
        <v>2</v>
      </c>
      <c r="AJ40" s="25">
        <v>318</v>
      </c>
      <c r="AL40" s="24">
        <v>1</v>
      </c>
      <c r="AM40" s="25">
        <v>267</v>
      </c>
      <c r="AO40" s="14">
        <v>0</v>
      </c>
      <c r="AP40" s="12">
        <v>222</v>
      </c>
      <c r="AR40" s="12">
        <v>1</v>
      </c>
      <c r="AS40" s="12">
        <v>305</v>
      </c>
      <c r="AU40" s="12">
        <v>1</v>
      </c>
      <c r="AV40" s="12">
        <v>253</v>
      </c>
      <c r="AX40" s="12">
        <v>6</v>
      </c>
      <c r="AY40" s="12">
        <v>237</v>
      </c>
      <c r="BA40" s="38">
        <v>2</v>
      </c>
      <c r="BB40" s="38">
        <v>274</v>
      </c>
      <c r="BD40" s="14">
        <v>0</v>
      </c>
      <c r="BE40" s="14">
        <v>250</v>
      </c>
      <c r="BG40" s="12">
        <v>1</v>
      </c>
      <c r="BH40" s="12">
        <v>220</v>
      </c>
      <c r="BJ40" s="14">
        <v>0</v>
      </c>
      <c r="BK40" s="12">
        <v>223</v>
      </c>
      <c r="BM40" s="14">
        <v>0</v>
      </c>
      <c r="BN40" s="12">
        <v>247</v>
      </c>
    </row>
    <row r="41" spans="1:66" ht="14.25">
      <c r="A41" s="4"/>
      <c r="B41" s="17"/>
      <c r="C41" s="17"/>
      <c r="D41" s="4"/>
      <c r="E41" s="17"/>
      <c r="F41" s="17"/>
      <c r="G41" s="4"/>
      <c r="H41" s="17"/>
      <c r="I41" s="17"/>
      <c r="J41" s="4"/>
      <c r="K41" s="17"/>
      <c r="L41" s="17"/>
      <c r="M41" s="4"/>
      <c r="N41" s="17"/>
      <c r="O41" s="17"/>
      <c r="P41" s="17"/>
      <c r="Q41" s="17"/>
      <c r="R41" s="17"/>
      <c r="S41" s="17"/>
      <c r="T41" s="17"/>
      <c r="U41" s="17"/>
      <c r="V41" s="17"/>
      <c r="W41" s="17"/>
      <c r="X41" s="17"/>
      <c r="Y41" s="17"/>
      <c r="Z41" s="17"/>
      <c r="AA41" s="17"/>
      <c r="AB41" s="19"/>
      <c r="AE41" s="19"/>
      <c r="AF41" s="17"/>
      <c r="AG41" s="17"/>
      <c r="AH41" s="19"/>
      <c r="AI41" s="26"/>
      <c r="AJ41" s="26"/>
      <c r="AK41" s="19"/>
      <c r="AL41" s="26"/>
      <c r="AM41" s="26"/>
      <c r="AN41" s="19"/>
      <c r="AO41" s="31"/>
      <c r="AP41" s="31"/>
      <c r="AQ41" s="19"/>
      <c r="AR41" s="31"/>
      <c r="AS41" s="31"/>
      <c r="AT41" s="19"/>
      <c r="AU41" s="31"/>
      <c r="AV41" s="17"/>
      <c r="AW41" s="19"/>
      <c r="AX41" s="31"/>
      <c r="AY41" s="31"/>
      <c r="AZ41" s="19"/>
      <c r="BA41" s="41"/>
      <c r="BB41" s="40"/>
      <c r="BC41" s="19"/>
      <c r="BD41" s="17"/>
      <c r="BE41" s="17"/>
      <c r="BF41" s="19"/>
      <c r="BG41" s="17"/>
      <c r="BH41" s="17"/>
      <c r="BI41" s="19"/>
      <c r="BJ41" s="17"/>
      <c r="BK41" s="17"/>
      <c r="BL41" s="19"/>
      <c r="BM41" s="17"/>
      <c r="BN41" s="17"/>
    </row>
    <row r="42" spans="1:27" ht="42" customHeight="1">
      <c r="A42" s="30" t="s">
        <v>22</v>
      </c>
      <c r="B42" s="30"/>
      <c r="C42" s="30"/>
      <c r="D42" s="30"/>
      <c r="E42" s="30"/>
      <c r="F42" s="30"/>
      <c r="G42" s="30"/>
      <c r="H42" s="30"/>
      <c r="N42" s="12"/>
      <c r="O42" s="12"/>
      <c r="P42" s="12"/>
      <c r="Q42" s="12"/>
      <c r="R42" s="12"/>
      <c r="T42" s="12"/>
      <c r="V42" s="12"/>
      <c r="W42" s="12"/>
      <c r="X42" s="12"/>
      <c r="Y42" s="12"/>
      <c r="Z42" s="12"/>
      <c r="AA42" s="12"/>
    </row>
    <row r="43" spans="1:27" ht="14.25">
      <c r="A43" s="1" t="s">
        <v>21</v>
      </c>
      <c r="N43" s="12"/>
      <c r="O43" s="12"/>
      <c r="P43" s="12"/>
      <c r="Q43" s="12"/>
      <c r="R43" s="12"/>
      <c r="T43" s="12"/>
      <c r="V43" s="12"/>
      <c r="W43" s="12"/>
      <c r="X43" s="12"/>
      <c r="Y43" s="12"/>
      <c r="Z43" s="12"/>
      <c r="AA43" s="12"/>
    </row>
    <row r="44" spans="1:27" ht="14.25">
      <c r="A44" s="2" t="s">
        <v>7</v>
      </c>
      <c r="B44" s="2"/>
      <c r="C44" s="2"/>
      <c r="D44" s="2"/>
      <c r="E44" s="2"/>
      <c r="F44" s="2"/>
      <c r="G44" s="2"/>
      <c r="H44" s="2"/>
      <c r="I44" s="2"/>
      <c r="J44" s="2"/>
      <c r="K44" s="2"/>
      <c r="L44" s="2"/>
      <c r="M44" s="2"/>
      <c r="N44" s="12"/>
      <c r="O44" s="12"/>
      <c r="P44" s="12"/>
      <c r="Q44" s="12"/>
      <c r="R44" s="12"/>
      <c r="T44" s="12"/>
      <c r="V44" s="12"/>
      <c r="W44" s="12"/>
      <c r="X44" s="12"/>
      <c r="Y44" s="12"/>
      <c r="Z44" s="12"/>
      <c r="AA44" s="12"/>
    </row>
    <row r="45" spans="1:27" ht="14.25">
      <c r="A45" s="2" t="s">
        <v>23</v>
      </c>
      <c r="B45" s="2"/>
      <c r="C45" s="2"/>
      <c r="D45" s="2"/>
      <c r="E45" s="2"/>
      <c r="F45" s="2"/>
      <c r="G45" s="2"/>
      <c r="H45" s="2"/>
      <c r="I45" s="2"/>
      <c r="J45" s="2"/>
      <c r="K45" s="2"/>
      <c r="L45" s="2"/>
      <c r="M45" s="2"/>
      <c r="N45" s="12"/>
      <c r="O45" s="12"/>
      <c r="P45" s="12"/>
      <c r="Q45" s="12"/>
      <c r="R45" s="12"/>
      <c r="T45" s="12"/>
      <c r="V45" s="12"/>
      <c r="W45" s="12"/>
      <c r="X45" s="12"/>
      <c r="Y45" s="12"/>
      <c r="Z45" s="12"/>
      <c r="AA45" s="12"/>
    </row>
    <row r="46" spans="1:27" ht="14.25">
      <c r="A46" s="2" t="s">
        <v>10</v>
      </c>
      <c r="B46" s="2"/>
      <c r="C46" s="2"/>
      <c r="D46" s="2"/>
      <c r="E46" s="2"/>
      <c r="F46" s="2"/>
      <c r="G46" s="2"/>
      <c r="H46" s="2"/>
      <c r="I46" s="2"/>
      <c r="J46" s="2"/>
      <c r="K46" s="2"/>
      <c r="L46" s="2"/>
      <c r="M46" s="2"/>
      <c r="N46" s="12"/>
      <c r="O46" s="12"/>
      <c r="P46" s="12"/>
      <c r="Q46" s="12"/>
      <c r="R46" s="12"/>
      <c r="T46" s="12"/>
      <c r="V46" s="12"/>
      <c r="W46" s="12"/>
      <c r="X46" s="12"/>
      <c r="Y46" s="12"/>
      <c r="Z46" s="12"/>
      <c r="AA46" s="12"/>
    </row>
    <row r="47" spans="14:27" ht="14.25">
      <c r="N47" s="12"/>
      <c r="O47" s="12"/>
      <c r="P47" s="12"/>
      <c r="Q47" s="12"/>
      <c r="R47" s="12"/>
      <c r="T47" s="12"/>
      <c r="V47" s="12"/>
      <c r="W47" s="12"/>
      <c r="X47" s="12"/>
      <c r="Y47" s="12"/>
      <c r="Z47" s="12"/>
      <c r="AA47" s="12"/>
    </row>
    <row r="48" spans="1:27" ht="14.25">
      <c r="A48" s="2" t="s">
        <v>5</v>
      </c>
      <c r="B48" s="2"/>
      <c r="C48" s="2"/>
      <c r="D48" s="2"/>
      <c r="E48" s="2"/>
      <c r="F48" s="2"/>
      <c r="G48" s="2"/>
      <c r="H48" s="2"/>
      <c r="I48" s="2"/>
      <c r="J48" s="2"/>
      <c r="K48" s="2"/>
      <c r="L48" s="2"/>
      <c r="M48" s="2"/>
      <c r="N48" s="12"/>
      <c r="O48" s="12"/>
      <c r="P48" s="12"/>
      <c r="Q48" s="12"/>
      <c r="R48" s="12"/>
      <c r="T48" s="12"/>
      <c r="V48" s="12"/>
      <c r="W48" s="12"/>
      <c r="X48" s="12"/>
      <c r="Y48" s="12"/>
      <c r="Z48" s="12"/>
      <c r="AA48" s="12"/>
    </row>
    <row r="49" spans="14:27" ht="14.25">
      <c r="N49" s="12"/>
      <c r="O49" s="12"/>
      <c r="P49" s="12"/>
      <c r="Q49" s="12"/>
      <c r="R49" s="12"/>
      <c r="T49" s="12"/>
      <c r="V49" s="12"/>
      <c r="W49" s="12"/>
      <c r="X49" s="12"/>
      <c r="Y49" s="12"/>
      <c r="Z49" s="12"/>
      <c r="AA49" s="12"/>
    </row>
    <row r="50" spans="14:27" ht="14.25">
      <c r="N50" s="12"/>
      <c r="O50" s="12"/>
      <c r="P50" s="12"/>
      <c r="Q50" s="12"/>
      <c r="R50" s="12"/>
      <c r="T50" s="12"/>
      <c r="V50" s="12"/>
      <c r="W50" s="12"/>
      <c r="X50" s="12"/>
      <c r="Y50" s="12"/>
      <c r="Z50" s="12"/>
      <c r="AA50" s="12"/>
    </row>
    <row r="51" spans="14:27" ht="14.25">
      <c r="N51" s="12"/>
      <c r="O51" s="12"/>
      <c r="P51" s="12"/>
      <c r="Q51" s="12"/>
      <c r="R51" s="12"/>
      <c r="T51" s="12"/>
      <c r="V51" s="12"/>
      <c r="W51" s="12"/>
      <c r="X51" s="12"/>
      <c r="Y51" s="12"/>
      <c r="Z51" s="12"/>
      <c r="AA51" s="12"/>
    </row>
    <row r="52" spans="14:27" ht="14.25">
      <c r="N52" s="12"/>
      <c r="O52" s="12"/>
      <c r="P52" s="12"/>
      <c r="Q52" s="12"/>
      <c r="R52" s="12"/>
      <c r="T52" s="12"/>
      <c r="V52" s="12"/>
      <c r="W52" s="12"/>
      <c r="X52" s="12"/>
      <c r="Y52" s="12"/>
      <c r="Z52" s="12"/>
      <c r="AA52" s="12"/>
    </row>
    <row r="53" spans="14:27" ht="14.25">
      <c r="N53" s="12"/>
      <c r="O53" s="12"/>
      <c r="P53" s="12"/>
      <c r="Q53" s="12"/>
      <c r="R53" s="12"/>
      <c r="T53" s="12"/>
      <c r="V53" s="12"/>
      <c r="W53" s="12"/>
      <c r="X53" s="12"/>
      <c r="Y53" s="12"/>
      <c r="Z53" s="12"/>
      <c r="AA53" s="12"/>
    </row>
    <row r="54" spans="14:27" ht="14.25">
      <c r="N54" s="12"/>
      <c r="O54" s="12"/>
      <c r="P54" s="12"/>
      <c r="Q54" s="12"/>
      <c r="R54" s="12"/>
      <c r="T54" s="12"/>
      <c r="V54" s="12"/>
      <c r="W54" s="12"/>
      <c r="X54" s="12"/>
      <c r="Y54" s="12"/>
      <c r="Z54" s="12"/>
      <c r="AA54" s="12"/>
    </row>
    <row r="55" spans="14:27" ht="14.25">
      <c r="N55" s="12"/>
      <c r="O55" s="12"/>
      <c r="P55" s="12"/>
      <c r="Q55" s="12"/>
      <c r="R55" s="12"/>
      <c r="T55" s="12"/>
      <c r="V55" s="12"/>
      <c r="W55" s="12"/>
      <c r="X55" s="12"/>
      <c r="Y55" s="12"/>
      <c r="Z55" s="12"/>
      <c r="AA55" s="12"/>
    </row>
    <row r="56" spans="14:27" ht="14.25">
      <c r="N56" s="12"/>
      <c r="O56" s="12"/>
      <c r="P56" s="12"/>
      <c r="Q56" s="12"/>
      <c r="R56" s="12"/>
      <c r="T56" s="12"/>
      <c r="V56" s="12"/>
      <c r="W56" s="12"/>
      <c r="X56" s="12"/>
      <c r="Y56" s="12"/>
      <c r="Z56" s="12"/>
      <c r="AA56" s="12"/>
    </row>
    <row r="57" spans="14:27" ht="14.25">
      <c r="N57" s="12"/>
      <c r="O57" s="12"/>
      <c r="P57" s="12"/>
      <c r="Q57" s="12"/>
      <c r="R57" s="12"/>
      <c r="T57" s="12"/>
      <c r="V57" s="12"/>
      <c r="W57" s="12"/>
      <c r="X57" s="12"/>
      <c r="Y57" s="12"/>
      <c r="Z57" s="12"/>
      <c r="AA57" s="12"/>
    </row>
    <row r="58" spans="14:27" ht="14.25">
      <c r="N58" s="12"/>
      <c r="O58" s="12"/>
      <c r="P58" s="12"/>
      <c r="Q58" s="12"/>
      <c r="R58" s="12"/>
      <c r="T58" s="12"/>
      <c r="V58" s="12"/>
      <c r="W58" s="12"/>
      <c r="X58" s="12"/>
      <c r="Y58" s="12"/>
      <c r="Z58" s="12"/>
      <c r="AA58" s="12"/>
    </row>
    <row r="59" spans="14:27" ht="14.25">
      <c r="N59" s="12"/>
      <c r="O59" s="12"/>
      <c r="P59" s="12"/>
      <c r="Q59" s="12"/>
      <c r="R59" s="12"/>
      <c r="T59" s="12"/>
      <c r="V59" s="12"/>
      <c r="W59" s="12"/>
      <c r="X59" s="12"/>
      <c r="Y59" s="12"/>
      <c r="Z59" s="12"/>
      <c r="AA59" s="12"/>
    </row>
    <row r="60" spans="14:27" ht="14.25">
      <c r="N60" s="12"/>
      <c r="O60" s="12"/>
      <c r="P60" s="12"/>
      <c r="Q60" s="12"/>
      <c r="R60" s="12"/>
      <c r="T60" s="12"/>
      <c r="V60" s="12"/>
      <c r="W60" s="12"/>
      <c r="X60" s="12"/>
      <c r="Y60" s="12"/>
      <c r="Z60" s="12"/>
      <c r="AA60" s="12"/>
    </row>
    <row r="61" spans="14:27" ht="14.25">
      <c r="N61" s="12"/>
      <c r="O61" s="12"/>
      <c r="P61" s="12"/>
      <c r="Q61" s="12"/>
      <c r="R61" s="12"/>
      <c r="T61" s="12"/>
      <c r="V61" s="12"/>
      <c r="W61" s="12"/>
      <c r="X61" s="12"/>
      <c r="Y61" s="12"/>
      <c r="Z61" s="12"/>
      <c r="AA61" s="12"/>
    </row>
    <row r="62" spans="14:27" ht="14.25">
      <c r="N62" s="12"/>
      <c r="O62" s="12"/>
      <c r="P62" s="12"/>
      <c r="Q62" s="12"/>
      <c r="R62" s="12"/>
      <c r="T62" s="12"/>
      <c r="V62" s="12"/>
      <c r="W62" s="12"/>
      <c r="X62" s="12"/>
      <c r="Y62" s="12"/>
      <c r="Z62" s="12"/>
      <c r="AA62" s="12"/>
    </row>
    <row r="63" spans="14:27" ht="14.25">
      <c r="N63" s="12"/>
      <c r="O63" s="12"/>
      <c r="P63" s="12"/>
      <c r="Q63" s="12"/>
      <c r="R63" s="12"/>
      <c r="T63" s="12"/>
      <c r="V63" s="12"/>
      <c r="W63" s="12"/>
      <c r="X63" s="12"/>
      <c r="Y63" s="12"/>
      <c r="Z63" s="12"/>
      <c r="AA63" s="12"/>
    </row>
    <row r="64" spans="14:27" ht="14.25">
      <c r="N64" s="12"/>
      <c r="O64" s="12"/>
      <c r="P64" s="12"/>
      <c r="Q64" s="12"/>
      <c r="R64" s="12"/>
      <c r="T64" s="12"/>
      <c r="V64" s="12"/>
      <c r="W64" s="12"/>
      <c r="X64" s="12"/>
      <c r="Y64" s="12"/>
      <c r="Z64" s="12"/>
      <c r="AA64" s="12"/>
    </row>
    <row r="65" spans="14:27" ht="14.25">
      <c r="N65" s="12"/>
      <c r="O65" s="12"/>
      <c r="P65" s="12"/>
      <c r="Q65" s="12"/>
      <c r="R65" s="12"/>
      <c r="T65" s="12"/>
      <c r="V65" s="12"/>
      <c r="W65" s="12"/>
      <c r="X65" s="12"/>
      <c r="Y65" s="12"/>
      <c r="Z65" s="12"/>
      <c r="AA65" s="12"/>
    </row>
    <row r="66" spans="14:27" ht="14.25">
      <c r="N66" s="12"/>
      <c r="O66" s="12"/>
      <c r="P66" s="12"/>
      <c r="Q66" s="12"/>
      <c r="R66" s="12"/>
      <c r="T66" s="12"/>
      <c r="V66" s="12"/>
      <c r="W66" s="12"/>
      <c r="X66" s="12"/>
      <c r="Y66" s="12"/>
      <c r="Z66" s="12"/>
      <c r="AA66" s="12"/>
    </row>
    <row r="67" spans="14:27" ht="14.25">
      <c r="N67" s="12"/>
      <c r="O67" s="12"/>
      <c r="P67" s="12"/>
      <c r="Q67" s="12"/>
      <c r="R67" s="12"/>
      <c r="T67" s="12"/>
      <c r="V67" s="12"/>
      <c r="W67" s="12"/>
      <c r="X67" s="12"/>
      <c r="Y67" s="12"/>
      <c r="Z67" s="12"/>
      <c r="AA67" s="12"/>
    </row>
    <row r="68" spans="14:27" ht="14.25">
      <c r="N68" s="12"/>
      <c r="O68" s="12"/>
      <c r="P68" s="12"/>
      <c r="Q68" s="12"/>
      <c r="R68" s="12"/>
      <c r="T68" s="12"/>
      <c r="V68" s="12"/>
      <c r="W68" s="12"/>
      <c r="X68" s="12"/>
      <c r="Y68" s="12"/>
      <c r="Z68" s="12"/>
      <c r="AA68" s="12"/>
    </row>
    <row r="69" spans="14:27" ht="14.25">
      <c r="N69" s="12"/>
      <c r="O69" s="12"/>
      <c r="P69" s="12"/>
      <c r="Q69" s="12"/>
      <c r="R69" s="12"/>
      <c r="T69" s="12"/>
      <c r="V69" s="12"/>
      <c r="W69" s="12"/>
      <c r="X69" s="12"/>
      <c r="Y69" s="12"/>
      <c r="Z69" s="12"/>
      <c r="AA69" s="12"/>
    </row>
    <row r="70" spans="14:27" ht="14.25">
      <c r="N70" s="12"/>
      <c r="O70" s="12"/>
      <c r="P70" s="12"/>
      <c r="Q70" s="12"/>
      <c r="R70" s="12"/>
      <c r="T70" s="12"/>
      <c r="V70" s="12"/>
      <c r="W70" s="12"/>
      <c r="X70" s="12"/>
      <c r="Y70" s="12"/>
      <c r="Z70" s="12"/>
      <c r="AA70" s="12"/>
    </row>
    <row r="71" spans="14:27" ht="14.25">
      <c r="N71" s="12"/>
      <c r="O71" s="12"/>
      <c r="P71" s="12"/>
      <c r="Q71" s="12"/>
      <c r="R71" s="12"/>
      <c r="T71" s="12"/>
      <c r="V71" s="12"/>
      <c r="W71" s="12"/>
      <c r="X71" s="12"/>
      <c r="Y71" s="12"/>
      <c r="Z71" s="12"/>
      <c r="AA71" s="12"/>
    </row>
  </sheetData>
  <sheetProtection/>
  <mergeCells count="23">
    <mergeCell ref="BD4:BE4"/>
    <mergeCell ref="BG4:BH4"/>
    <mergeCell ref="BJ4:BK4"/>
    <mergeCell ref="BM4:BN4"/>
    <mergeCell ref="A42:H42"/>
    <mergeCell ref="AO4:AP4"/>
    <mergeCell ref="AR4:AS4"/>
    <mergeCell ref="AU4:AV4"/>
    <mergeCell ref="AX4:AY4"/>
    <mergeCell ref="BA4:BB4"/>
    <mergeCell ref="K4:L4"/>
    <mergeCell ref="H4:I4"/>
    <mergeCell ref="E4:F4"/>
    <mergeCell ref="B4:C4"/>
    <mergeCell ref="N4:O4"/>
    <mergeCell ref="Q4:R4"/>
    <mergeCell ref="AL4:AM4"/>
    <mergeCell ref="T4:U4"/>
    <mergeCell ref="W4:X4"/>
    <mergeCell ref="Z4:AA4"/>
    <mergeCell ref="AC4:AD4"/>
    <mergeCell ref="AF4:AG4"/>
    <mergeCell ref="AI4:AJ4"/>
  </mergeCells>
  <printOptions/>
  <pageMargins left="0.25" right="0.25" top="1" bottom="1" header="0.5" footer="0.5"/>
  <pageSetup horizontalDpi="600" verticalDpi="600" orientation="landscape" scale="60" r:id="rId1"/>
  <colBreaks count="1" manualBreakCount="1">
    <brk id="16" max="47" man="1"/>
  </col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Charbonneau, Michele</dc:creator>
  <cp:keywords/>
  <dc:description/>
  <cp:lastModifiedBy>Charbonneau, Michele</cp:lastModifiedBy>
  <cp:lastPrinted>2020-10-15T19:10:19Z</cp:lastPrinted>
  <dcterms:created xsi:type="dcterms:W3CDTF">1998-12-30T02:05:00Z</dcterms:created>
  <dcterms:modified xsi:type="dcterms:W3CDTF">2021-08-06T14:29:57Z</dcterms:modified>
  <cp:category/>
  <cp:version/>
  <cp:contentType/>
  <cp:contentStatus/>
</cp:coreProperties>
</file>